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USB01-SEC\Desktop\"/>
    </mc:Choice>
  </mc:AlternateContent>
  <xr:revisionPtr revIDLastSave="0" documentId="13_ncr:1_{B2253AD0-B4F8-49C1-A12A-FF3D2A19BD1C}" xr6:coauthVersionLast="36" xr6:coauthVersionMax="36" xr10:uidLastSave="{00000000-0000-0000-0000-000000000000}"/>
  <bookViews>
    <workbookView xWindow="480" yWindow="360" windowWidth="19875" windowHeight="7710" xr2:uid="{00000000-000D-0000-FFFF-FFFF00000000}"/>
  </bookViews>
  <sheets>
    <sheet name="ORDER-DC_20241004172900" sheetId="1" r:id="rId1"/>
    <sheet name="Master" sheetId="2" r:id="rId2"/>
    <sheet name="Sheet2" sheetId="3" r:id="rId3"/>
    <sheet name="HITUNGAN BPB" sheetId="4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F58" i="2" l="1"/>
  <c r="F56" i="2" l="1"/>
  <c r="F57" i="2"/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" i="1"/>
  <c r="C10" i="1"/>
  <c r="E10" i="1" s="1"/>
  <c r="G10" i="1"/>
  <c r="C5" i="1"/>
  <c r="E5" i="1" s="1"/>
  <c r="G5" i="1"/>
  <c r="F22" i="4" l="1"/>
  <c r="F23" i="4"/>
  <c r="F24" i="4"/>
  <c r="F25" i="4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F33" i="4"/>
  <c r="F34" i="4" s="1"/>
  <c r="F35" i="4" s="1"/>
  <c r="F3" i="4"/>
  <c r="F4" i="4"/>
  <c r="F14" i="4" s="1"/>
  <c r="F5" i="4"/>
  <c r="F6" i="4"/>
  <c r="E13" i="4"/>
  <c r="F13" i="4" s="1"/>
  <c r="E12" i="4"/>
  <c r="F12" i="4" s="1"/>
  <c r="E11" i="4"/>
  <c r="F11" i="4" s="1"/>
  <c r="E10" i="4"/>
  <c r="F10" i="4" s="1"/>
  <c r="E9" i="4"/>
  <c r="F9" i="4" s="1"/>
  <c r="E8" i="4"/>
  <c r="F8" i="4" s="1"/>
  <c r="E7" i="4"/>
  <c r="F7" i="4" s="1"/>
  <c r="F15" i="4" l="1"/>
  <c r="F16" i="4" s="1"/>
  <c r="F55" i="2"/>
  <c r="F54" i="2"/>
  <c r="F9" i="2"/>
  <c r="F3" i="2" l="1"/>
  <c r="F4" i="2"/>
  <c r="F5" i="2"/>
  <c r="F6" i="2"/>
  <c r="F7" i="2"/>
  <c r="F8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2" i="2"/>
  <c r="C2" i="1" l="1"/>
  <c r="C3" i="1" l="1"/>
  <c r="G4" i="1" l="1"/>
  <c r="H3" i="1"/>
  <c r="H4" i="1" s="1"/>
  <c r="G3" i="1"/>
  <c r="G6" i="1"/>
  <c r="G7" i="1"/>
  <c r="G8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E3" i="1"/>
  <c r="C4" i="1"/>
  <c r="E4" i="1" s="1"/>
  <c r="C6" i="1"/>
  <c r="E6" i="1" s="1"/>
  <c r="C7" i="1"/>
  <c r="E7" i="1" s="1"/>
  <c r="C8" i="1"/>
  <c r="E8" i="1" s="1"/>
  <c r="C9" i="1"/>
  <c r="E9" i="1" s="1"/>
  <c r="C11" i="1"/>
  <c r="E11" i="1" s="1"/>
  <c r="C12" i="1"/>
  <c r="E12" i="1" s="1"/>
  <c r="C13" i="1"/>
  <c r="E13" i="1" s="1"/>
  <c r="C14" i="1"/>
  <c r="E14" i="1" s="1"/>
  <c r="C15" i="1"/>
  <c r="E15" i="1" s="1"/>
  <c r="C16" i="1"/>
  <c r="E16" i="1" s="1"/>
  <c r="C17" i="1"/>
  <c r="E17" i="1" s="1"/>
  <c r="C18" i="1"/>
  <c r="E18" i="1" s="1"/>
  <c r="C19" i="1"/>
  <c r="E19" i="1" s="1"/>
  <c r="C20" i="1"/>
  <c r="E20" i="1" s="1"/>
  <c r="C21" i="1"/>
  <c r="E21" i="1" s="1"/>
  <c r="C22" i="1"/>
  <c r="E22" i="1" s="1"/>
  <c r="C23" i="1"/>
  <c r="E23" i="1" s="1"/>
  <c r="A4" i="1"/>
  <c r="H6" i="1" l="1"/>
  <c r="H7" i="1" s="1"/>
  <c r="H8" i="1" s="1"/>
  <c r="H9" i="1" s="1"/>
  <c r="H5" i="1"/>
  <c r="G2" i="1"/>
  <c r="H11" i="1" l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10" i="1"/>
  <c r="A3" i="1"/>
  <c r="A6" i="1" l="1"/>
  <c r="A7" i="1" s="1"/>
  <c r="A8" i="1" s="1"/>
  <c r="A9" i="1" s="1"/>
  <c r="A5" i="1"/>
  <c r="E2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10" i="1"/>
</calcChain>
</file>

<file path=xl/sharedStrings.xml><?xml version="1.0" encoding="utf-8"?>
<sst xmlns="http://schemas.openxmlformats.org/spreadsheetml/2006/main" count="146" uniqueCount="114">
  <si>
    <t>DOCNO</t>
  </si>
  <si>
    <t>SUPMAS</t>
  </si>
  <si>
    <t>PRODMAS</t>
  </si>
  <si>
    <t>DIV</t>
  </si>
  <si>
    <t>QTY</t>
  </si>
  <si>
    <t>PRICE</t>
  </si>
  <si>
    <t>GROSS</t>
  </si>
  <si>
    <t>TGL_PB</t>
  </si>
  <si>
    <t>STOCK</t>
  </si>
  <si>
    <t>PKM_AKH</t>
  </si>
  <si>
    <t>SHOP</t>
  </si>
  <si>
    <t>NAMASUP</t>
  </si>
  <si>
    <t>NAMAPLU</t>
  </si>
  <si>
    <t>NAMATOK</t>
  </si>
  <si>
    <t>CABANG</t>
  </si>
  <si>
    <t>TGL_KIRIM</t>
  </si>
  <si>
    <t>SATUAN</t>
  </si>
  <si>
    <t>G139</t>
  </si>
  <si>
    <t>B.PEPPER SAUSAGE BREAD 33</t>
  </si>
  <si>
    <t>BOULE (HOKAIDO) 15</t>
  </si>
  <si>
    <t>CHOCO FLAT 54</t>
  </si>
  <si>
    <t>CHOCO STRIPE 40</t>
  </si>
  <si>
    <t>CHOCO TOPPING PIE 40</t>
  </si>
  <si>
    <t>CREAM CHEESE TOP PIE 40</t>
  </si>
  <si>
    <t>DOUBLE CHEESE BREAD 48</t>
  </si>
  <si>
    <t>DURIAN PASTRY 36</t>
  </si>
  <si>
    <t>PISANG COKLAT 40</t>
  </si>
  <si>
    <t>POLO CHEESE 40</t>
  </si>
  <si>
    <t>POLO COKLAT 40</t>
  </si>
  <si>
    <t>POLO MOCHA 40</t>
  </si>
  <si>
    <t>POLO SUSU 40</t>
  </si>
  <si>
    <t>ROTI PANDAN KELAPA</t>
  </si>
  <si>
    <t>SA BOULE DOUGH</t>
  </si>
  <si>
    <t>SA BRIOCHE DOUGH</t>
  </si>
  <si>
    <t>SA BUTTER ROLL</t>
  </si>
  <si>
    <t>SA CHOCO STRIPE</t>
  </si>
  <si>
    <t>SA PASTRY DOUGH</t>
  </si>
  <si>
    <t>TUNA MAYO CORN 40</t>
  </si>
  <si>
    <t>WHITE ROLL 54</t>
  </si>
  <si>
    <t>G142</t>
  </si>
  <si>
    <t>DC FROZEN SURABAYA</t>
  </si>
  <si>
    <t>DC FROZEN BALI</t>
  </si>
  <si>
    <t>DC FROZEN MEDAN</t>
  </si>
  <si>
    <t>G151</t>
  </si>
  <si>
    <t>DC FROZEN PEKANBARU</t>
  </si>
  <si>
    <t>G153</t>
  </si>
  <si>
    <t>DC FROZEN LAMPUNG</t>
  </si>
  <si>
    <t>G164</t>
  </si>
  <si>
    <t>DC FROZEN MANADO</t>
  </si>
  <si>
    <t>G102</t>
  </si>
  <si>
    <t>DC FROZEN MAKASSAR</t>
  </si>
  <si>
    <t>DC FROZEN BATAM</t>
  </si>
  <si>
    <t>G176</t>
  </si>
  <si>
    <t>DC FROZEN KLATEN</t>
  </si>
  <si>
    <t>G179</t>
  </si>
  <si>
    <t>CHEESE CROISSANT</t>
  </si>
  <si>
    <t>SMOKED BEEF CROISSANT</t>
  </si>
  <si>
    <t>DC FROZEN PONTIANAK</t>
  </si>
  <si>
    <t>G184</t>
  </si>
  <si>
    <t>DC FROZEN AMBON</t>
  </si>
  <si>
    <t>G185</t>
  </si>
  <si>
    <t>DC FROZEN PALEMBANG</t>
  </si>
  <si>
    <t>G222</t>
  </si>
  <si>
    <t>CHOCOLATE CROISSANT</t>
  </si>
  <si>
    <t>APPLE PIE</t>
  </si>
  <si>
    <t>BUTTER CROISSANT</t>
  </si>
  <si>
    <t>BUTTER SHEET CROISSANT</t>
  </si>
  <si>
    <t>MINI BUTTER CROISSANT 90</t>
  </si>
  <si>
    <t>G147</t>
  </si>
  <si>
    <t>PINEAPPLE BUN 30</t>
  </si>
  <si>
    <t>CHICKEN SAUSAGE C.BREAD 32</t>
  </si>
  <si>
    <t>SA PIE</t>
  </si>
  <si>
    <t>(NEW) BUTTER SHEET CROISSANT</t>
  </si>
  <si>
    <t>(NEW) BUTTER CROISSANT</t>
  </si>
  <si>
    <t>(NEW) CHEESE CROISSANT</t>
  </si>
  <si>
    <t>(NEW) CHOCOLATE CROISSANT</t>
  </si>
  <si>
    <t>(NEW) MINI BUTTER CROISSANT</t>
  </si>
  <si>
    <t>(NEW) SMOKED BEEF CROISSANT</t>
  </si>
  <si>
    <t>PETITE PALMIER</t>
  </si>
  <si>
    <t>SHEET BRIOCHE</t>
  </si>
  <si>
    <t>ROTI TAWAR DOUBLE SOFT</t>
  </si>
  <si>
    <t>BABKA</t>
  </si>
  <si>
    <t>CHOCO CHEESE BUN</t>
  </si>
  <si>
    <t>WHITE ITALIAN</t>
  </si>
  <si>
    <t>SOUR DOUGH</t>
  </si>
  <si>
    <t>WHOLE WHEAT ITALIAN</t>
  </si>
  <si>
    <t>PAIN AU CHOCOLATE</t>
  </si>
  <si>
    <t>BIG SHEET CROISSANT</t>
  </si>
  <si>
    <t>NAMA PRODUK</t>
  </si>
  <si>
    <t>BKL</t>
  </si>
  <si>
    <t>DC</t>
  </si>
  <si>
    <t>POLO STRAWBERRY 40</t>
  </si>
  <si>
    <t>CHEESE STICK</t>
  </si>
  <si>
    <t>CROMBOLONI CHOCOLATE</t>
  </si>
  <si>
    <t>CROMBOLONI STRAWBERRY</t>
  </si>
  <si>
    <t>PETIT PALMIER</t>
  </si>
  <si>
    <t>HARGA PERKARTON</t>
  </si>
  <si>
    <t>PCS</t>
  </si>
  <si>
    <t>HARGA PER PCS</t>
  </si>
  <si>
    <t>POLO CROISSANT STRAWBERRY</t>
  </si>
  <si>
    <t>POLO CROISSANT MILK</t>
  </si>
  <si>
    <t>No</t>
  </si>
  <si>
    <t>Kode Produk</t>
  </si>
  <si>
    <t>Nama Produk</t>
  </si>
  <si>
    <t>Jumlah pcs</t>
  </si>
  <si>
    <t>Harga (pcs)</t>
  </si>
  <si>
    <t>Total</t>
  </si>
  <si>
    <t>Total Keseluruhan</t>
  </si>
  <si>
    <t>PPN 11 %</t>
  </si>
  <si>
    <t>TPLG/20240812/01</t>
  </si>
  <si>
    <t>MINI GERMAN BREAD</t>
  </si>
  <si>
    <t>WALNUT &amp; RAISIN PIE</t>
  </si>
  <si>
    <t>POLO COKLAT KACANG KEJU 40</t>
  </si>
  <si>
    <t>10/03/2025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</si>
</sst>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1"/>
      <color rgb="FF000000"/>
      <name val="Calibri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5B8B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0" fontId="0" fillId="0" borderId="10" xfId="0" applyFill="1" applyBorder="1" applyAlignment="1">
      <alignment horizontal="center" vertical="center"/>
    </xf>
    <xf numFmtId="14" fontId="0" fillId="0" borderId="0" xfId="0" quotePrefix="1" applyNumberFormat="1"/>
    <xf numFmtId="0" fontId="0" fillId="0" borderId="10" xfId="0" applyBorder="1" applyAlignment="1">
      <alignment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Border="1"/>
    <xf numFmtId="0" fontId="0" fillId="0" borderId="10" xfId="0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42" applyNumberFormat="1" applyFont="1" applyBorder="1" applyAlignment="1">
      <alignment horizontal="center" vertical="center"/>
    </xf>
    <xf numFmtId="0" fontId="0" fillId="0" borderId="10" xfId="42" applyNumberFormat="1" applyFont="1" applyFill="1" applyBorder="1" applyAlignment="1">
      <alignment horizontal="center" vertical="center"/>
    </xf>
    <xf numFmtId="0" fontId="0" fillId="0" borderId="0" xfId="42" applyNumberFormat="1" applyFont="1" applyBorder="1" applyAlignment="1">
      <alignment horizontal="center" vertical="center"/>
    </xf>
    <xf numFmtId="0" fontId="0" fillId="0" borderId="0" xfId="42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Fill="1" applyBorder="1"/>
    <xf numFmtId="41" fontId="0" fillId="0" borderId="10" xfId="42" applyFont="1" applyBorder="1" applyAlignment="1">
      <alignment vertical="center"/>
    </xf>
    <xf numFmtId="41" fontId="0" fillId="0" borderId="10" xfId="42" applyFont="1" applyFill="1" applyBorder="1" applyAlignment="1">
      <alignment vertical="center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1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right" vertical="center"/>
    </xf>
    <xf numFmtId="3" fontId="20" fillId="0" borderId="14" xfId="0" applyNumberFormat="1" applyFont="1" applyBorder="1" applyAlignment="1">
      <alignment horizontal="right"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41" fontId="22" fillId="0" borderId="17" xfId="42" applyFont="1" applyBorder="1" applyAlignment="1">
      <alignment horizontal="right"/>
    </xf>
    <xf numFmtId="41" fontId="21" fillId="0" borderId="18" xfId="42" applyFont="1" applyFill="1" applyBorder="1" applyAlignment="1">
      <alignment horizontal="right" vertical="center" wrapText="1"/>
    </xf>
    <xf numFmtId="0" fontId="0" fillId="0" borderId="0" xfId="0" applyFont="1"/>
    <xf numFmtId="0" fontId="16" fillId="0" borderId="19" xfId="0" applyFont="1" applyBorder="1" applyAlignment="1">
      <alignment horizontal="left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" xfId="42" builtinId="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K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L"/>
      <sheetName val="RUMUS"/>
      <sheetName val="TANGGAL KL"/>
      <sheetName val="Sheet1"/>
      <sheetName val="NPD"/>
      <sheetName val="FORMAT BPB ETD"/>
    </sheetNames>
    <sheetDataSet>
      <sheetData sheetId="0"/>
      <sheetData sheetId="1">
        <row r="2">
          <cell r="B2" t="str">
            <v>(NEW) BUTTER CROISSANT</v>
          </cell>
          <cell r="C2">
            <v>20131052</v>
          </cell>
          <cell r="D2">
            <v>36</v>
          </cell>
          <cell r="E2">
            <v>8400</v>
          </cell>
        </row>
        <row r="3">
          <cell r="B3" t="str">
            <v>(NEW) BUTTER SHEET CROISSANT</v>
          </cell>
          <cell r="C3">
            <v>10102217</v>
          </cell>
          <cell r="D3">
            <v>30</v>
          </cell>
          <cell r="E3">
            <v>14000</v>
          </cell>
        </row>
        <row r="4">
          <cell r="B4" t="str">
            <v>(NEW) CHEESE CROISSANT</v>
          </cell>
          <cell r="C4">
            <v>20131058</v>
          </cell>
          <cell r="D4">
            <v>24</v>
          </cell>
          <cell r="E4">
            <v>10000</v>
          </cell>
        </row>
        <row r="5">
          <cell r="B5" t="str">
            <v>(NEW) CHOCOLATE CROISSANT</v>
          </cell>
          <cell r="C5">
            <v>20131055</v>
          </cell>
          <cell r="D5">
            <v>24</v>
          </cell>
          <cell r="E5">
            <v>10000</v>
          </cell>
        </row>
        <row r="6">
          <cell r="B6" t="str">
            <v>(NEW) MINI BUTTER CROISSANT</v>
          </cell>
          <cell r="C6">
            <v>20131064</v>
          </cell>
          <cell r="D6">
            <v>90</v>
          </cell>
          <cell r="E6">
            <v>2500</v>
          </cell>
        </row>
        <row r="7">
          <cell r="B7" t="str">
            <v>(NEW) SMOKED BEEF CROISSANT</v>
          </cell>
          <cell r="C7">
            <v>20131061</v>
          </cell>
          <cell r="D7">
            <v>28</v>
          </cell>
          <cell r="E7">
            <v>10000</v>
          </cell>
        </row>
        <row r="8">
          <cell r="B8" t="str">
            <v>APPLE PIE</v>
          </cell>
          <cell r="C8">
            <v>20119952</v>
          </cell>
          <cell r="D8">
            <v>40</v>
          </cell>
          <cell r="E8">
            <v>5100</v>
          </cell>
        </row>
        <row r="9">
          <cell r="B9" t="str">
            <v>B.PEPPER SAUSAGE BREAD 33</v>
          </cell>
          <cell r="C9">
            <v>20087466</v>
          </cell>
          <cell r="D9">
            <v>33</v>
          </cell>
          <cell r="E9">
            <v>5450</v>
          </cell>
        </row>
        <row r="10">
          <cell r="B10" t="str">
            <v>BABKA</v>
          </cell>
          <cell r="C10">
            <v>10102222</v>
          </cell>
          <cell r="D10">
            <v>12</v>
          </cell>
          <cell r="E10">
            <v>21000</v>
          </cell>
        </row>
        <row r="11">
          <cell r="B11" t="str">
            <v>BIG SHEET CROISSANT</v>
          </cell>
          <cell r="C11">
            <v>10102230</v>
          </cell>
          <cell r="D11">
            <v>6</v>
          </cell>
          <cell r="E11">
            <v>95000</v>
          </cell>
        </row>
        <row r="12">
          <cell r="B12" t="str">
            <v>BOULE (HOKAIDO) 15</v>
          </cell>
          <cell r="C12">
            <v>20084157</v>
          </cell>
          <cell r="D12">
            <v>15</v>
          </cell>
          <cell r="E12">
            <v>6300</v>
          </cell>
        </row>
        <row r="13">
          <cell r="B13" t="str">
            <v>BUTTER CROISSANT</v>
          </cell>
          <cell r="C13">
            <v>20109802</v>
          </cell>
          <cell r="D13">
            <v>36</v>
          </cell>
          <cell r="E13">
            <v>6000</v>
          </cell>
        </row>
        <row r="14">
          <cell r="B14" t="str">
            <v>BUTTER SHEET CROISSANT</v>
          </cell>
          <cell r="C14">
            <v>20109794</v>
          </cell>
          <cell r="D14">
            <v>30</v>
          </cell>
          <cell r="E14">
            <v>7800</v>
          </cell>
        </row>
        <row r="15">
          <cell r="B15" t="str">
            <v>CHEESE CROISSANT</v>
          </cell>
          <cell r="C15">
            <v>20106017</v>
          </cell>
          <cell r="D15">
            <v>24</v>
          </cell>
          <cell r="E15">
            <v>8750</v>
          </cell>
        </row>
        <row r="16">
          <cell r="B16" t="str">
            <v>CHICKEN SAUSAGE C.BREAD 32</v>
          </cell>
          <cell r="C16">
            <v>20127745</v>
          </cell>
          <cell r="D16">
            <v>32</v>
          </cell>
          <cell r="E16">
            <v>7200</v>
          </cell>
        </row>
        <row r="17">
          <cell r="B17" t="str">
            <v>CHOCO CHEESE BUN</v>
          </cell>
          <cell r="C17">
            <v>20130923</v>
          </cell>
          <cell r="D17">
            <v>44</v>
          </cell>
          <cell r="E17">
            <v>5450</v>
          </cell>
        </row>
        <row r="18">
          <cell r="B18" t="str">
            <v>CHOCO FLAT 54</v>
          </cell>
          <cell r="C18">
            <v>20073177</v>
          </cell>
          <cell r="D18">
            <v>54</v>
          </cell>
          <cell r="E18">
            <v>3550</v>
          </cell>
        </row>
        <row r="19">
          <cell r="B19" t="str">
            <v>CHOCO STRIPE 40</v>
          </cell>
          <cell r="C19">
            <v>20073168</v>
          </cell>
          <cell r="D19">
            <v>40</v>
          </cell>
          <cell r="E19">
            <v>5950</v>
          </cell>
        </row>
        <row r="20">
          <cell r="B20" t="str">
            <v>CHOCO TOPPING PIE 40</v>
          </cell>
          <cell r="C20">
            <v>20078582</v>
          </cell>
          <cell r="D20">
            <v>40</v>
          </cell>
          <cell r="E20">
            <v>4900</v>
          </cell>
        </row>
        <row r="21">
          <cell r="B21" t="str">
            <v>CHOCOLATE CROISSANT</v>
          </cell>
          <cell r="C21">
            <v>20119180</v>
          </cell>
          <cell r="D21">
            <v>24</v>
          </cell>
          <cell r="E21">
            <v>8750</v>
          </cell>
        </row>
        <row r="22">
          <cell r="B22" t="str">
            <v>CREAM CHEESE TOP PIE 40</v>
          </cell>
          <cell r="C22">
            <v>20078580</v>
          </cell>
          <cell r="D22">
            <v>40</v>
          </cell>
          <cell r="E22">
            <v>6450</v>
          </cell>
        </row>
        <row r="23">
          <cell r="B23" t="str">
            <v>DOUBLE CHEESE BREAD 48</v>
          </cell>
          <cell r="C23">
            <v>20078594</v>
          </cell>
          <cell r="D23">
            <v>48</v>
          </cell>
          <cell r="E23">
            <v>5100</v>
          </cell>
        </row>
        <row r="24">
          <cell r="B24" t="str">
            <v>DURIAN PASTRY 36</v>
          </cell>
          <cell r="C24">
            <v>20088553</v>
          </cell>
          <cell r="D24">
            <v>36</v>
          </cell>
          <cell r="E24">
            <v>5350</v>
          </cell>
        </row>
        <row r="25">
          <cell r="B25" t="str">
            <v>MINI BUTTER CROISSANT 90</v>
          </cell>
          <cell r="C25">
            <v>20121949</v>
          </cell>
          <cell r="D25">
            <v>90</v>
          </cell>
          <cell r="E25">
            <v>2325</v>
          </cell>
        </row>
        <row r="26">
          <cell r="B26" t="str">
            <v>PAIN AU CHOCOLATE</v>
          </cell>
          <cell r="C26">
            <v>10102226</v>
          </cell>
          <cell r="D26">
            <v>28</v>
          </cell>
          <cell r="E26">
            <v>9900</v>
          </cell>
        </row>
        <row r="27">
          <cell r="B27" t="str">
            <v>PETITE PALMIER</v>
          </cell>
          <cell r="C27">
            <v>10102218</v>
          </cell>
          <cell r="D27">
            <v>48</v>
          </cell>
          <cell r="E27">
            <v>6000</v>
          </cell>
        </row>
        <row r="28">
          <cell r="B28" t="str">
            <v>PINEAPPLE BUN 30</v>
          </cell>
          <cell r="C28">
            <v>20125210</v>
          </cell>
          <cell r="D28">
            <v>30</v>
          </cell>
          <cell r="E28">
            <v>8500</v>
          </cell>
        </row>
        <row r="29">
          <cell r="B29" t="str">
            <v>PISANG COKLAT 40</v>
          </cell>
          <cell r="C29">
            <v>20090957</v>
          </cell>
          <cell r="D29">
            <v>40</v>
          </cell>
          <cell r="E29">
            <v>5050</v>
          </cell>
        </row>
        <row r="30">
          <cell r="B30" t="str">
            <v>POLO CHEESE 40</v>
          </cell>
          <cell r="C30">
            <v>20084155</v>
          </cell>
          <cell r="D30">
            <v>40</v>
          </cell>
          <cell r="E30">
            <v>4700</v>
          </cell>
        </row>
        <row r="31">
          <cell r="B31" t="str">
            <v>POLO COKLAT 40</v>
          </cell>
          <cell r="C31">
            <v>20084153</v>
          </cell>
          <cell r="D31">
            <v>40</v>
          </cell>
          <cell r="E31">
            <v>4500</v>
          </cell>
        </row>
        <row r="32">
          <cell r="B32" t="str">
            <v>POLO MOCHA 40</v>
          </cell>
          <cell r="C32">
            <v>20094479</v>
          </cell>
          <cell r="D32">
            <v>40</v>
          </cell>
          <cell r="E32">
            <v>4850</v>
          </cell>
        </row>
        <row r="33">
          <cell r="B33" t="str">
            <v>POLO SUSU 40</v>
          </cell>
          <cell r="C33">
            <v>20084154</v>
          </cell>
          <cell r="D33">
            <v>40</v>
          </cell>
          <cell r="E33">
            <v>4300</v>
          </cell>
        </row>
        <row r="34">
          <cell r="B34" t="str">
            <v>POLO STRAWBERRY 40</v>
          </cell>
          <cell r="C34">
            <v>20133015</v>
          </cell>
          <cell r="D34">
            <v>40</v>
          </cell>
          <cell r="E34">
            <v>5250</v>
          </cell>
        </row>
        <row r="35">
          <cell r="B35" t="str">
            <v>ROTI PANDAN KELAPA</v>
          </cell>
          <cell r="C35">
            <v>20104104</v>
          </cell>
          <cell r="D35">
            <v>48</v>
          </cell>
          <cell r="E35">
            <v>4300</v>
          </cell>
        </row>
        <row r="36">
          <cell r="B36" t="str">
            <v>ROTI TAWAR DOUBLE SOFT</v>
          </cell>
          <cell r="C36">
            <v>10102221</v>
          </cell>
          <cell r="D36">
            <v>40</v>
          </cell>
          <cell r="E36">
            <v>1750</v>
          </cell>
        </row>
        <row r="37">
          <cell r="B37" t="str">
            <v>SA BOULE DOUGH</v>
          </cell>
          <cell r="C37">
            <v>10102214</v>
          </cell>
          <cell r="D37">
            <v>24</v>
          </cell>
          <cell r="E37">
            <v>4250</v>
          </cell>
        </row>
        <row r="38">
          <cell r="B38" t="str">
            <v>SA BRIOCHE DOUGH</v>
          </cell>
          <cell r="C38">
            <v>10102204</v>
          </cell>
          <cell r="D38">
            <v>48</v>
          </cell>
          <cell r="E38">
            <v>3450</v>
          </cell>
        </row>
        <row r="39">
          <cell r="B39" t="str">
            <v>SA BUTTER ROLL</v>
          </cell>
          <cell r="C39">
            <v>10102206</v>
          </cell>
          <cell r="D39">
            <v>40</v>
          </cell>
          <cell r="E39">
            <v>2370</v>
          </cell>
        </row>
        <row r="40">
          <cell r="B40" t="str">
            <v>SA CHOCO STRIPE</v>
          </cell>
          <cell r="C40">
            <v>10102210</v>
          </cell>
          <cell r="D40">
            <v>8</v>
          </cell>
          <cell r="E40">
            <v>22000</v>
          </cell>
        </row>
        <row r="41">
          <cell r="B41" t="str">
            <v>SA PASTRY DOUGH</v>
          </cell>
          <cell r="C41">
            <v>10102106</v>
          </cell>
          <cell r="D41">
            <v>48</v>
          </cell>
          <cell r="E41">
            <v>3700</v>
          </cell>
        </row>
        <row r="42">
          <cell r="B42" t="str">
            <v>SA PIE</v>
          </cell>
          <cell r="C42">
            <v>10102216</v>
          </cell>
          <cell r="D42">
            <v>80</v>
          </cell>
          <cell r="E42">
            <v>2900</v>
          </cell>
        </row>
        <row r="43">
          <cell r="B43" t="str">
            <v>SHEET BRIOCHE</v>
          </cell>
          <cell r="C43">
            <v>10102219</v>
          </cell>
          <cell r="D43">
            <v>24</v>
          </cell>
          <cell r="E43">
            <v>9000</v>
          </cell>
        </row>
        <row r="44">
          <cell r="B44" t="str">
            <v>SMOKED BEEF CROISSANT</v>
          </cell>
          <cell r="C44">
            <v>20106021</v>
          </cell>
          <cell r="D44">
            <v>28</v>
          </cell>
          <cell r="E44">
            <v>8750</v>
          </cell>
        </row>
        <row r="45">
          <cell r="B45" t="str">
            <v>SOUR DOUGH</v>
          </cell>
          <cell r="C45">
            <v>10102231</v>
          </cell>
          <cell r="D45">
            <v>24</v>
          </cell>
          <cell r="E45">
            <v>6500</v>
          </cell>
        </row>
        <row r="46">
          <cell r="B46" t="str">
            <v>TUNA MAYO CORN 40</v>
          </cell>
          <cell r="C46">
            <v>20073180</v>
          </cell>
          <cell r="D46">
            <v>40</v>
          </cell>
          <cell r="E46">
            <v>4900</v>
          </cell>
        </row>
        <row r="47">
          <cell r="B47" t="str">
            <v>WHITE ITALIAN</v>
          </cell>
          <cell r="C47">
            <v>10102229</v>
          </cell>
          <cell r="D47">
            <v>30</v>
          </cell>
          <cell r="E47">
            <v>4350</v>
          </cell>
        </row>
        <row r="48">
          <cell r="B48" t="str">
            <v>WHITE ROLL 54</v>
          </cell>
          <cell r="C48">
            <v>20084156</v>
          </cell>
          <cell r="D48">
            <v>54</v>
          </cell>
          <cell r="E48">
            <v>2000</v>
          </cell>
        </row>
        <row r="49">
          <cell r="B49" t="str">
            <v>WHOLE WHEAT ITALIAN</v>
          </cell>
          <cell r="C49">
            <v>10102228</v>
          </cell>
          <cell r="D49">
            <v>30</v>
          </cell>
          <cell r="E49">
            <v>4350</v>
          </cell>
        </row>
        <row r="50">
          <cell r="B50" t="str">
            <v>CROMBOLONI STRAWBERRY</v>
          </cell>
          <cell r="C50">
            <v>10102234</v>
          </cell>
          <cell r="D50">
            <v>60</v>
          </cell>
          <cell r="E50">
            <v>9300</v>
          </cell>
        </row>
        <row r="51">
          <cell r="B51" t="str">
            <v>CHEESE STICK</v>
          </cell>
          <cell r="C51">
            <v>10102232</v>
          </cell>
          <cell r="D51">
            <v>40</v>
          </cell>
          <cell r="E51">
            <v>9300</v>
          </cell>
        </row>
        <row r="52">
          <cell r="B52" t="str">
            <v>CROMBOLONI CHOCOLATE</v>
          </cell>
          <cell r="C52">
            <v>10102233</v>
          </cell>
          <cell r="D52">
            <v>48</v>
          </cell>
          <cell r="E52">
            <v>8350</v>
          </cell>
        </row>
        <row r="53">
          <cell r="B53" t="str">
            <v>POLO CROISSANT MILK</v>
          </cell>
          <cell r="C53">
            <v>20134730</v>
          </cell>
          <cell r="D53">
            <v>28</v>
          </cell>
          <cell r="E53">
            <v>9500</v>
          </cell>
        </row>
        <row r="54">
          <cell r="B54" t="str">
            <v>POLO CROISSANT STRAWBERRY</v>
          </cell>
          <cell r="C54">
            <v>20134729</v>
          </cell>
          <cell r="D54">
            <v>28</v>
          </cell>
          <cell r="E54">
            <v>9500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zoomScale="85" zoomScaleNormal="85" workbookViewId="0">
      <selection activeCell="N9" sqref="N9"/>
    </sheetView>
  </sheetViews>
  <sheetFormatPr defaultRowHeight="15" x14ac:dyDescent="0.25"/>
  <cols>
    <col min="1" max="1" width="11.28515625" bestFit="1" customWidth="1"/>
    <col min="2" max="2" width="8.42578125" bestFit="1" customWidth="1"/>
    <col min="3" max="3" width="10" bestFit="1" customWidth="1"/>
    <col min="4" max="4" width="33" customWidth="1"/>
    <col min="5" max="5" width="6.85546875" customWidth="1"/>
    <col min="6" max="6" width="7.28515625" customWidth="1"/>
    <col min="7" max="7" width="8.5703125" customWidth="1"/>
    <col min="8" max="8" width="11.85546875" bestFit="1" customWidth="1"/>
    <col min="9" max="9" width="9.28515625" bestFit="1" customWidth="1"/>
    <col min="10" max="10" width="9.7109375" bestFit="1" customWidth="1"/>
    <col min="11" max="11" width="5.85546875" bestFit="1" customWidth="1"/>
    <col min="12" max="12" width="10.140625" bestFit="1" customWidth="1"/>
    <col min="13" max="13" width="10" bestFit="1" customWidth="1"/>
    <col min="14" max="14" width="18.28515625" bestFit="1" customWidth="1"/>
    <col min="15" max="15" width="8.5703125" style="32" bestFit="1" customWidth="1"/>
    <col min="16" max="16" width="10.5703125" bestFit="1" customWidth="1"/>
    <col min="17" max="17" width="8.28515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32" t="s">
        <v>14</v>
      </c>
      <c r="P1" t="s">
        <v>15</v>
      </c>
      <c r="Q1" t="s">
        <v>16</v>
      </c>
    </row>
    <row r="2" spans="1:17" x14ac:dyDescent="0.25">
      <c r="B2">
        <v>35339</v>
      </c>
      <c r="C2" t="e">
        <f>VLOOKUP(D2,Master!$A:$C,3,0)</f>
        <v>#N/A</v>
      </c>
      <c r="E2" t="e">
        <f>F2*VLOOKUP(C2,Master!$C:$D,2,0)</f>
        <v>#N/A</v>
      </c>
      <c r="G2" t="e">
        <f>VLOOKUP(D2,Master!$A:$F,5,0)</f>
        <v>#N/A</v>
      </c>
      <c r="H2" s="3" t="s">
        <v>113</v>
      </c>
      <c r="N2" t="s">
        <v>51</v>
      </c>
      <c r="O2" s="32" t="str">
        <f>VLOOKUP($N$2,Sheet2!$A:$B,2,0)</f>
        <v>G176</v>
      </c>
    </row>
    <row r="3" spans="1:17" x14ac:dyDescent="0.25">
      <c r="A3">
        <f>A2</f>
        <v>0</v>
      </c>
      <c r="B3">
        <v>35339</v>
      </c>
      <c r="C3" t="e">
        <f>VLOOKUP(D3,Master!$A:$C,3,0)</f>
        <v>#N/A</v>
      </c>
      <c r="E3" t="e">
        <f>F3*VLOOKUP(C3,Master!$C:$D,2,0)</f>
        <v>#N/A</v>
      </c>
      <c r="G3" t="e">
        <f>VLOOKUP(D3,Master!$A:$F,5,0)</f>
        <v>#N/A</v>
      </c>
      <c r="H3" s="1" t="str">
        <f>H2</f>
        <v>10/03/2025</v>
      </c>
      <c r="O3" s="32" t="str">
        <f>VLOOKUP($N$2,Sheet2!$A:$B,2,0)</f>
        <v>G176</v>
      </c>
    </row>
    <row r="4" spans="1:17" x14ac:dyDescent="0.25">
      <c r="A4">
        <f>A2</f>
        <v>0</v>
      </c>
      <c r="B4">
        <v>35339</v>
      </c>
      <c r="C4" t="e">
        <f>VLOOKUP(D4,Master!$A:$C,3,0)</f>
        <v>#N/A</v>
      </c>
      <c r="E4" t="e">
        <f>F4*VLOOKUP(C4,Master!$C:$D,2,0)</f>
        <v>#N/A</v>
      </c>
      <c r="G4" t="e">
        <f>VLOOKUP(D4,Master!$A:$F,5,0)</f>
        <v>#N/A</v>
      </c>
      <c r="H4" s="1" t="str">
        <f t="shared" ref="H4:H23" si="0">H3</f>
        <v>10/03/2025</v>
      </c>
      <c r="O4" s="32" t="str">
        <f>VLOOKUP($N$2,Sheet2!$A:$B,2,0)</f>
        <v>G176</v>
      </c>
    </row>
    <row r="5" spans="1:17" x14ac:dyDescent="0.25">
      <c r="A5">
        <f>A3</f>
        <v>0</v>
      </c>
      <c r="B5">
        <v>35339</v>
      </c>
      <c r="C5" t="e">
        <f>VLOOKUP(D5,Master!$A:$C,3,0)</f>
        <v>#N/A</v>
      </c>
      <c r="E5" t="e">
        <f>F5*VLOOKUP(C5,Master!$C:$D,2,0)</f>
        <v>#N/A</v>
      </c>
      <c r="G5" t="e">
        <f>VLOOKUP(D5,Master!$A:$F,5,0)</f>
        <v>#N/A</v>
      </c>
      <c r="H5" s="1" t="str">
        <f t="shared" si="0"/>
        <v>10/03/2025</v>
      </c>
      <c r="O5" s="32" t="str">
        <f>VLOOKUP($N$2,Sheet2!$A:$B,2,0)</f>
        <v>G176</v>
      </c>
    </row>
    <row r="6" spans="1:17" x14ac:dyDescent="0.25">
      <c r="A6">
        <f>A4</f>
        <v>0</v>
      </c>
      <c r="B6">
        <v>35339</v>
      </c>
      <c r="C6" t="e">
        <f>VLOOKUP(D6,Master!$A:$C,3,0)</f>
        <v>#N/A</v>
      </c>
      <c r="E6" t="e">
        <f>F6*VLOOKUP(C6,Master!$C:$D,2,0)</f>
        <v>#N/A</v>
      </c>
      <c r="G6" t="e">
        <f>VLOOKUP(D6,Master!$A:$F,5,0)</f>
        <v>#N/A</v>
      </c>
      <c r="H6" s="1" t="str">
        <f>H4</f>
        <v>10/03/2025</v>
      </c>
      <c r="O6" s="32" t="str">
        <f>VLOOKUP($N$2,Sheet2!$A:$B,2,0)</f>
        <v>G176</v>
      </c>
    </row>
    <row r="7" spans="1:17" x14ac:dyDescent="0.25">
      <c r="A7">
        <f t="shared" ref="A7:A23" si="1">A6</f>
        <v>0</v>
      </c>
      <c r="B7">
        <v>35339</v>
      </c>
      <c r="C7" t="e">
        <f>VLOOKUP(D7,Master!$A:$C,3,0)</f>
        <v>#N/A</v>
      </c>
      <c r="E7" t="e">
        <f>F7*VLOOKUP(C7,Master!$C:$D,2,0)</f>
        <v>#N/A</v>
      </c>
      <c r="G7" t="e">
        <f>VLOOKUP(D7,Master!$A:$F,5,0)</f>
        <v>#N/A</v>
      </c>
      <c r="H7" s="1" t="str">
        <f t="shared" si="0"/>
        <v>10/03/2025</v>
      </c>
      <c r="O7" s="32" t="str">
        <f>VLOOKUP($N$2,Sheet2!$A:$B,2,0)</f>
        <v>G176</v>
      </c>
    </row>
    <row r="8" spans="1:17" x14ac:dyDescent="0.25">
      <c r="A8">
        <f t="shared" si="1"/>
        <v>0</v>
      </c>
      <c r="B8">
        <v>35339</v>
      </c>
      <c r="C8" t="e">
        <f>VLOOKUP(D8,Master!$A:$C,3,0)</f>
        <v>#N/A</v>
      </c>
      <c r="E8" t="e">
        <f>F8*VLOOKUP(C8,Master!$C:$D,2,0)</f>
        <v>#N/A</v>
      </c>
      <c r="G8" t="e">
        <f>VLOOKUP(D8,Master!$A:$F,5,0)</f>
        <v>#N/A</v>
      </c>
      <c r="H8" s="1" t="str">
        <f t="shared" si="0"/>
        <v>10/03/2025</v>
      </c>
      <c r="O8" s="32" t="str">
        <f>VLOOKUP($N$2,Sheet2!$A:$B,2,0)</f>
        <v>G176</v>
      </c>
    </row>
    <row r="9" spans="1:17" x14ac:dyDescent="0.25">
      <c r="A9">
        <f t="shared" si="1"/>
        <v>0</v>
      </c>
      <c r="B9">
        <v>35339</v>
      </c>
      <c r="C9" t="e">
        <f>VLOOKUP(D9,Master!$A:$C,3,0)</f>
        <v>#N/A</v>
      </c>
      <c r="E9" t="e">
        <f>F9*VLOOKUP(C9,Master!$C:$D,2,0)</f>
        <v>#N/A</v>
      </c>
      <c r="G9" t="e">
        <f>VLOOKUP(D9,Master!$A:$F,5,0)</f>
        <v>#N/A</v>
      </c>
      <c r="H9" s="1" t="str">
        <f t="shared" si="0"/>
        <v>10/03/2025</v>
      </c>
      <c r="O9" s="32" t="str">
        <f>VLOOKUP($N$2,Sheet2!$A:$B,2,0)</f>
        <v>G176</v>
      </c>
    </row>
    <row r="10" spans="1:17" x14ac:dyDescent="0.25">
      <c r="A10">
        <f t="shared" si="1"/>
        <v>0</v>
      </c>
      <c r="B10">
        <v>35339</v>
      </c>
      <c r="C10" t="e">
        <f>VLOOKUP(D10,Master!$A:$C,3,0)</f>
        <v>#N/A</v>
      </c>
      <c r="E10" t="e">
        <f>F10*VLOOKUP(C10,Master!$C:$D,2,0)</f>
        <v>#N/A</v>
      </c>
      <c r="G10" t="e">
        <f>VLOOKUP(D10,Master!$A:$F,5,0)</f>
        <v>#N/A</v>
      </c>
      <c r="H10" s="1" t="str">
        <f t="shared" si="0"/>
        <v>10/03/2025</v>
      </c>
      <c r="O10" s="32" t="str">
        <f>VLOOKUP($N$2,Sheet2!$A:$B,2,0)</f>
        <v>G176</v>
      </c>
    </row>
    <row r="11" spans="1:17" x14ac:dyDescent="0.25">
      <c r="A11">
        <f>A9</f>
        <v>0</v>
      </c>
      <c r="B11">
        <v>35339</v>
      </c>
      <c r="C11" t="e">
        <f>VLOOKUP(D11,Master!$A:$C,3,0)</f>
        <v>#N/A</v>
      </c>
      <c r="E11" t="e">
        <f>F11*VLOOKUP(C11,Master!$C:$D,2,0)</f>
        <v>#N/A</v>
      </c>
      <c r="G11" t="e">
        <f>VLOOKUP(D11,Master!$A:$F,5,0)</f>
        <v>#N/A</v>
      </c>
      <c r="H11" s="1" t="str">
        <f>H9</f>
        <v>10/03/2025</v>
      </c>
      <c r="O11" s="32" t="str">
        <f>VLOOKUP($N$2,Sheet2!$A:$B,2,0)</f>
        <v>G176</v>
      </c>
    </row>
    <row r="12" spans="1:17" x14ac:dyDescent="0.25">
      <c r="A12">
        <f t="shared" si="1"/>
        <v>0</v>
      </c>
      <c r="B12">
        <v>35339</v>
      </c>
      <c r="C12" t="e">
        <f>VLOOKUP(D12,Master!$A:$C,3,0)</f>
        <v>#N/A</v>
      </c>
      <c r="E12" t="e">
        <f>F12*VLOOKUP(C12,Master!$C:$D,2,0)</f>
        <v>#N/A</v>
      </c>
      <c r="G12" t="e">
        <f>VLOOKUP(D12,Master!$A:$F,5,0)</f>
        <v>#N/A</v>
      </c>
      <c r="H12" s="1" t="str">
        <f t="shared" si="0"/>
        <v>10/03/2025</v>
      </c>
      <c r="O12" s="32" t="str">
        <f>VLOOKUP($N$2,Sheet2!$A:$B,2,0)</f>
        <v>G176</v>
      </c>
    </row>
    <row r="13" spans="1:17" x14ac:dyDescent="0.25">
      <c r="A13">
        <f t="shared" si="1"/>
        <v>0</v>
      </c>
      <c r="B13">
        <v>35339</v>
      </c>
      <c r="C13" t="e">
        <f>VLOOKUP(D13,Master!$A:$C,3,0)</f>
        <v>#N/A</v>
      </c>
      <c r="E13" t="e">
        <f>F13*VLOOKUP(C13,Master!$C:$D,2,0)</f>
        <v>#N/A</v>
      </c>
      <c r="G13" t="e">
        <f>VLOOKUP(D13,Master!$A:$F,5,0)</f>
        <v>#N/A</v>
      </c>
      <c r="H13" s="1" t="str">
        <f t="shared" si="0"/>
        <v>10/03/2025</v>
      </c>
      <c r="O13" s="32" t="str">
        <f>VLOOKUP($N$2,Sheet2!$A:$B,2,0)</f>
        <v>G176</v>
      </c>
    </row>
    <row r="14" spans="1:17" x14ac:dyDescent="0.25">
      <c r="A14">
        <f t="shared" si="1"/>
        <v>0</v>
      </c>
      <c r="B14">
        <v>35339</v>
      </c>
      <c r="C14" t="e">
        <f>VLOOKUP(D14,Master!$A:$C,3,0)</f>
        <v>#N/A</v>
      </c>
      <c r="E14" t="e">
        <f>F14*VLOOKUP(C14,Master!$C:$D,2,0)</f>
        <v>#N/A</v>
      </c>
      <c r="G14" t="e">
        <f>VLOOKUP(D14,Master!$A:$F,5,0)</f>
        <v>#N/A</v>
      </c>
      <c r="H14" s="1" t="str">
        <f t="shared" si="0"/>
        <v>10/03/2025</v>
      </c>
      <c r="O14" s="32" t="str">
        <f>VLOOKUP($N$2,Sheet2!$A:$B,2,0)</f>
        <v>G176</v>
      </c>
    </row>
    <row r="15" spans="1:17" x14ac:dyDescent="0.25">
      <c r="A15">
        <f t="shared" si="1"/>
        <v>0</v>
      </c>
      <c r="B15">
        <v>35339</v>
      </c>
      <c r="C15" t="e">
        <f>VLOOKUP(D15,Master!$A:$C,3,0)</f>
        <v>#N/A</v>
      </c>
      <c r="E15" t="e">
        <f>F15*VLOOKUP(C15,Master!$C:$D,2,0)</f>
        <v>#N/A</v>
      </c>
      <c r="G15" t="e">
        <f>VLOOKUP(D15,Master!$A:$F,5,0)</f>
        <v>#N/A</v>
      </c>
      <c r="H15" s="1" t="str">
        <f t="shared" si="0"/>
        <v>10/03/2025</v>
      </c>
      <c r="O15" s="32" t="str">
        <f>VLOOKUP($N$2,Sheet2!$A:$B,2,0)</f>
        <v>G176</v>
      </c>
    </row>
    <row r="16" spans="1:17" x14ac:dyDescent="0.25">
      <c r="A16">
        <f t="shared" si="1"/>
        <v>0</v>
      </c>
      <c r="B16">
        <v>35339</v>
      </c>
      <c r="C16" t="e">
        <f>VLOOKUP(D16,Master!$A:$C,3,0)</f>
        <v>#N/A</v>
      </c>
      <c r="E16" t="e">
        <f>F16*VLOOKUP(C16,Master!$C:$D,2,0)</f>
        <v>#N/A</v>
      </c>
      <c r="G16" t="e">
        <f>VLOOKUP(D16,Master!$A:$F,5,0)</f>
        <v>#N/A</v>
      </c>
      <c r="H16" s="1" t="str">
        <f t="shared" si="0"/>
        <v>10/03/2025</v>
      </c>
      <c r="O16" s="32" t="str">
        <f>VLOOKUP($N$2,Sheet2!$A:$B,2,0)</f>
        <v>G176</v>
      </c>
    </row>
    <row r="17" spans="1:15" x14ac:dyDescent="0.25">
      <c r="A17">
        <f t="shared" si="1"/>
        <v>0</v>
      </c>
      <c r="B17">
        <v>35339</v>
      </c>
      <c r="C17" t="e">
        <f>VLOOKUP(D17,Master!$A:$C,3,0)</f>
        <v>#N/A</v>
      </c>
      <c r="E17" t="e">
        <f>F17*VLOOKUP(C17,Master!$C:$D,2,0)</f>
        <v>#N/A</v>
      </c>
      <c r="G17" t="e">
        <f>VLOOKUP(D17,Master!$A:$F,5,0)</f>
        <v>#N/A</v>
      </c>
      <c r="H17" s="1" t="str">
        <f t="shared" si="0"/>
        <v>10/03/2025</v>
      </c>
      <c r="O17" s="32" t="str">
        <f>VLOOKUP($N$2,Sheet2!$A:$B,2,0)</f>
        <v>G176</v>
      </c>
    </row>
    <row r="18" spans="1:15" x14ac:dyDescent="0.25">
      <c r="A18">
        <f t="shared" si="1"/>
        <v>0</v>
      </c>
      <c r="B18">
        <v>35339</v>
      </c>
      <c r="C18" t="e">
        <f>VLOOKUP(D18,Master!$A:$C,3,0)</f>
        <v>#N/A</v>
      </c>
      <c r="E18" t="e">
        <f>F18*VLOOKUP(C18,Master!$C:$D,2,0)</f>
        <v>#N/A</v>
      </c>
      <c r="G18" t="e">
        <f>VLOOKUP(D18,Master!$A:$F,5,0)</f>
        <v>#N/A</v>
      </c>
      <c r="H18" s="1" t="str">
        <f t="shared" si="0"/>
        <v>10/03/2025</v>
      </c>
      <c r="O18" s="32" t="str">
        <f>VLOOKUP($N$2,Sheet2!$A:$B,2,0)</f>
        <v>G176</v>
      </c>
    </row>
    <row r="19" spans="1:15" x14ac:dyDescent="0.25">
      <c r="A19">
        <f t="shared" si="1"/>
        <v>0</v>
      </c>
      <c r="B19">
        <v>35339</v>
      </c>
      <c r="C19" t="e">
        <f>VLOOKUP(D19,Master!$A:$C,3,0)</f>
        <v>#N/A</v>
      </c>
      <c r="E19" t="e">
        <f>F19*VLOOKUP(C19,Master!$C:$D,2,0)</f>
        <v>#N/A</v>
      </c>
      <c r="G19" t="e">
        <f>VLOOKUP(D19,Master!$A:$F,5,0)</f>
        <v>#N/A</v>
      </c>
      <c r="H19" s="1" t="str">
        <f t="shared" si="0"/>
        <v>10/03/2025</v>
      </c>
      <c r="O19" s="32" t="str">
        <f>VLOOKUP($N$2,Sheet2!$A:$B,2,0)</f>
        <v>G176</v>
      </c>
    </row>
    <row r="20" spans="1:15" x14ac:dyDescent="0.25">
      <c r="A20">
        <f t="shared" si="1"/>
        <v>0</v>
      </c>
      <c r="B20">
        <v>35339</v>
      </c>
      <c r="C20" t="e">
        <f>VLOOKUP(D20,Master!$A:$C,3,0)</f>
        <v>#N/A</v>
      </c>
      <c r="E20" t="e">
        <f>F20*VLOOKUP(C20,Master!$C:$D,2,0)</f>
        <v>#N/A</v>
      </c>
      <c r="G20" t="e">
        <f>VLOOKUP(D20,Master!$A:$F,5,0)</f>
        <v>#N/A</v>
      </c>
      <c r="H20" s="1" t="str">
        <f t="shared" si="0"/>
        <v>10/03/2025</v>
      </c>
      <c r="O20" s="32" t="str">
        <f>VLOOKUP($N$2,Sheet2!$A:$B,2,0)</f>
        <v>G176</v>
      </c>
    </row>
    <row r="21" spans="1:15" x14ac:dyDescent="0.25">
      <c r="A21">
        <f t="shared" si="1"/>
        <v>0</v>
      </c>
      <c r="B21">
        <v>35339</v>
      </c>
      <c r="C21" t="e">
        <f>VLOOKUP(D21,Master!$A:$C,3,0)</f>
        <v>#N/A</v>
      </c>
      <c r="E21" t="e">
        <f>F21*VLOOKUP(C21,Master!$C:$D,2,0)</f>
        <v>#N/A</v>
      </c>
      <c r="G21" t="e">
        <f>VLOOKUP(D21,Master!$A:$F,5,0)</f>
        <v>#N/A</v>
      </c>
      <c r="H21" s="1" t="str">
        <f t="shared" si="0"/>
        <v>10/03/2025</v>
      </c>
      <c r="O21" s="32" t="str">
        <f>VLOOKUP($N$2,Sheet2!$A:$B,2,0)</f>
        <v>G176</v>
      </c>
    </row>
    <row r="22" spans="1:15" x14ac:dyDescent="0.25">
      <c r="A22">
        <f t="shared" si="1"/>
        <v>0</v>
      </c>
      <c r="B22">
        <v>35339</v>
      </c>
      <c r="C22" t="e">
        <f>VLOOKUP(D22,Master!$A:$C,3,0)</f>
        <v>#N/A</v>
      </c>
      <c r="E22" t="e">
        <f>F22*VLOOKUP(C22,Master!$C:$D,2,0)</f>
        <v>#N/A</v>
      </c>
      <c r="G22" t="e">
        <f>VLOOKUP(D22,Master!$A:$F,5,0)</f>
        <v>#N/A</v>
      </c>
      <c r="H22" s="1" t="str">
        <f t="shared" si="0"/>
        <v>10/03/2025</v>
      </c>
      <c r="O22" s="32" t="str">
        <f>VLOOKUP($N$2,Sheet2!$A:$B,2,0)</f>
        <v>G176</v>
      </c>
    </row>
    <row r="23" spans="1:15" x14ac:dyDescent="0.25">
      <c r="A23">
        <f t="shared" si="1"/>
        <v>0</v>
      </c>
      <c r="B23">
        <v>35339</v>
      </c>
      <c r="C23" t="e">
        <f>VLOOKUP(D23,Master!$A:$C,3,0)</f>
        <v>#N/A</v>
      </c>
      <c r="E23" t="e">
        <f>F23*VLOOKUP(C23,Master!$C:$D,2,0)</f>
        <v>#N/A</v>
      </c>
      <c r="G23" t="e">
        <f>VLOOKUP(D23,Master!$A:$F,5,0)</f>
        <v>#N/A</v>
      </c>
      <c r="H23" s="1" t="str">
        <f t="shared" si="0"/>
        <v>10/03/2025</v>
      </c>
      <c r="O23" s="32" t="str">
        <f>VLOOKUP($N$2,Sheet2!$A:$B,2,0)</f>
        <v>G176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4B542A-B08D-46D6-855B-8B0944B25991}">
          <x14:formula1>
            <xm:f>Sheet2!$A:$A</xm:f>
          </x14:formula1>
          <xm:sqref>N2</xm:sqref>
        </x14:dataValidation>
        <x14:dataValidation type="list" allowBlank="1" showInputMessage="1" showErrorMessage="1" xr:uid="{FB4E24EA-FC29-42A1-91B0-233A2BB531B3}">
          <x14:formula1>
            <xm:f>Master!$A$2:$A$58</xm:f>
          </x14:formula1>
          <xm:sqref>D2:D23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7"/>
  <sheetViews>
    <sheetView topLeftCell="A44" workbookViewId="0">
      <selection activeCell="F63" sqref="F63"/>
    </sheetView>
  </sheetViews>
  <sheetFormatPr defaultRowHeight="15" x14ac:dyDescent="0.25"/>
  <cols>
    <col min="1" max="1" width="30.5703125" bestFit="1" customWidth="1"/>
    <col min="2" max="2" width="9" bestFit="1" customWidth="1"/>
    <col min="3" max="3" width="9.28515625" customWidth="1"/>
    <col min="4" max="4" width="7.5703125" style="17" customWidth="1"/>
    <col min="5" max="5" width="14.85546875" bestFit="1" customWidth="1"/>
    <col min="6" max="6" width="18.7109375" bestFit="1" customWidth="1"/>
  </cols>
  <sheetData>
    <row r="1" spans="1:6" x14ac:dyDescent="0.25">
      <c r="A1" s="6" t="s">
        <v>88</v>
      </c>
      <c r="B1" s="6" t="s">
        <v>89</v>
      </c>
      <c r="C1" s="6" t="s">
        <v>90</v>
      </c>
      <c r="D1" s="9" t="s">
        <v>97</v>
      </c>
      <c r="E1" s="6" t="s">
        <v>98</v>
      </c>
      <c r="F1" s="18" t="s">
        <v>96</v>
      </c>
    </row>
    <row r="2" spans="1:6" x14ac:dyDescent="0.25">
      <c r="A2" s="4" t="s">
        <v>73</v>
      </c>
      <c r="B2" s="9">
        <v>20131052</v>
      </c>
      <c r="C2" s="9">
        <v>20131072</v>
      </c>
      <c r="D2" s="9">
        <v>36</v>
      </c>
      <c r="E2" s="12">
        <v>8400</v>
      </c>
      <c r="F2" s="19">
        <f>D2*E2</f>
        <v>302400</v>
      </c>
    </row>
    <row r="3" spans="1:6" x14ac:dyDescent="0.25">
      <c r="A3" s="4" t="s">
        <v>72</v>
      </c>
      <c r="B3" s="9">
        <v>10102217</v>
      </c>
      <c r="C3" s="9">
        <v>10102217</v>
      </c>
      <c r="D3" s="9">
        <v>30</v>
      </c>
      <c r="E3" s="12">
        <v>14000</v>
      </c>
      <c r="F3" s="19">
        <f t="shared" ref="F3:F53" si="0">D3*E3</f>
        <v>420000</v>
      </c>
    </row>
    <row r="4" spans="1:6" x14ac:dyDescent="0.25">
      <c r="A4" s="4" t="s">
        <v>74</v>
      </c>
      <c r="B4" s="9">
        <v>20131058</v>
      </c>
      <c r="C4" s="9">
        <v>20131077</v>
      </c>
      <c r="D4" s="9">
        <v>24</v>
      </c>
      <c r="E4" s="12">
        <v>10000</v>
      </c>
      <c r="F4" s="19">
        <f t="shared" si="0"/>
        <v>240000</v>
      </c>
    </row>
    <row r="5" spans="1:6" x14ac:dyDescent="0.25">
      <c r="A5" s="4" t="s">
        <v>75</v>
      </c>
      <c r="B5" s="9">
        <v>20131055</v>
      </c>
      <c r="C5" s="9">
        <v>20131074</v>
      </c>
      <c r="D5" s="9">
        <v>24</v>
      </c>
      <c r="E5" s="12">
        <v>10000</v>
      </c>
      <c r="F5" s="19">
        <f t="shared" si="0"/>
        <v>240000</v>
      </c>
    </row>
    <row r="6" spans="1:6" x14ac:dyDescent="0.25">
      <c r="A6" s="4" t="s">
        <v>76</v>
      </c>
      <c r="B6" s="9">
        <v>20131064</v>
      </c>
      <c r="C6" s="9">
        <v>20131081</v>
      </c>
      <c r="D6" s="9">
        <v>90</v>
      </c>
      <c r="E6" s="12">
        <v>2500</v>
      </c>
      <c r="F6" s="19">
        <f t="shared" si="0"/>
        <v>225000</v>
      </c>
    </row>
    <row r="7" spans="1:6" x14ac:dyDescent="0.25">
      <c r="A7" s="4" t="s">
        <v>77</v>
      </c>
      <c r="B7" s="9">
        <v>20131061</v>
      </c>
      <c r="C7" s="9">
        <v>20131079</v>
      </c>
      <c r="D7" s="9">
        <v>28</v>
      </c>
      <c r="E7" s="12">
        <v>10000</v>
      </c>
      <c r="F7" s="19">
        <f t="shared" si="0"/>
        <v>280000</v>
      </c>
    </row>
    <row r="8" spans="1:6" x14ac:dyDescent="0.25">
      <c r="A8" s="4" t="s">
        <v>64</v>
      </c>
      <c r="B8" s="9">
        <v>20119952</v>
      </c>
      <c r="C8" s="9">
        <v>20119954</v>
      </c>
      <c r="D8" s="9">
        <v>40</v>
      </c>
      <c r="E8" s="12">
        <v>5100</v>
      </c>
      <c r="F8" s="19">
        <f t="shared" si="0"/>
        <v>204000</v>
      </c>
    </row>
    <row r="9" spans="1:6" x14ac:dyDescent="0.25">
      <c r="A9" s="5" t="s">
        <v>18</v>
      </c>
      <c r="B9" s="10">
        <v>20087466</v>
      </c>
      <c r="C9" s="10">
        <v>20085459</v>
      </c>
      <c r="D9" s="10">
        <v>33</v>
      </c>
      <c r="E9" s="12">
        <v>5450</v>
      </c>
      <c r="F9" s="19">
        <f>D9*E9</f>
        <v>179850</v>
      </c>
    </row>
    <row r="10" spans="1:6" x14ac:dyDescent="0.25">
      <c r="A10" s="4" t="s">
        <v>81</v>
      </c>
      <c r="B10" s="9">
        <v>10102222</v>
      </c>
      <c r="C10" s="9"/>
      <c r="D10" s="9">
        <v>12</v>
      </c>
      <c r="E10" s="12">
        <v>21000</v>
      </c>
      <c r="F10" s="19">
        <f t="shared" si="0"/>
        <v>252000</v>
      </c>
    </row>
    <row r="11" spans="1:6" x14ac:dyDescent="0.25">
      <c r="A11" s="4" t="s">
        <v>87</v>
      </c>
      <c r="B11" s="9">
        <v>10102230</v>
      </c>
      <c r="C11" s="9"/>
      <c r="D11" s="9">
        <v>6</v>
      </c>
      <c r="E11" s="12">
        <v>95000</v>
      </c>
      <c r="F11" s="19">
        <f t="shared" si="0"/>
        <v>570000</v>
      </c>
    </row>
    <row r="12" spans="1:6" x14ac:dyDescent="0.25">
      <c r="A12" s="5" t="s">
        <v>19</v>
      </c>
      <c r="B12" s="10">
        <v>20084157</v>
      </c>
      <c r="C12" s="10">
        <v>20082424</v>
      </c>
      <c r="D12" s="10">
        <v>15</v>
      </c>
      <c r="E12" s="12">
        <v>6300</v>
      </c>
      <c r="F12" s="19">
        <f t="shared" si="0"/>
        <v>94500</v>
      </c>
    </row>
    <row r="13" spans="1:6" x14ac:dyDescent="0.25">
      <c r="A13" s="4" t="s">
        <v>65</v>
      </c>
      <c r="B13" s="9">
        <v>20109802</v>
      </c>
      <c r="C13" s="9">
        <v>20109802</v>
      </c>
      <c r="D13" s="9">
        <v>36</v>
      </c>
      <c r="E13" s="12">
        <v>6000</v>
      </c>
      <c r="F13" s="19">
        <f t="shared" si="0"/>
        <v>216000</v>
      </c>
    </row>
    <row r="14" spans="1:6" x14ac:dyDescent="0.25">
      <c r="A14" s="4" t="s">
        <v>66</v>
      </c>
      <c r="B14" s="9">
        <v>20109794</v>
      </c>
      <c r="C14" s="2">
        <v>20120573</v>
      </c>
      <c r="D14" s="9">
        <v>30</v>
      </c>
      <c r="E14" s="12">
        <v>7800</v>
      </c>
      <c r="F14" s="19">
        <f t="shared" si="0"/>
        <v>234000</v>
      </c>
    </row>
    <row r="15" spans="1:6" x14ac:dyDescent="0.25">
      <c r="A15" s="4" t="s">
        <v>55</v>
      </c>
      <c r="B15" s="9">
        <v>20106017</v>
      </c>
      <c r="C15" s="9">
        <v>20106018</v>
      </c>
      <c r="D15" s="11">
        <v>24</v>
      </c>
      <c r="E15" s="12">
        <v>8750</v>
      </c>
      <c r="F15" s="19">
        <f t="shared" si="0"/>
        <v>210000</v>
      </c>
    </row>
    <row r="16" spans="1:6" x14ac:dyDescent="0.25">
      <c r="A16" s="4" t="s">
        <v>70</v>
      </c>
      <c r="B16" s="9">
        <v>20127745</v>
      </c>
      <c r="C16" s="9">
        <v>20127746</v>
      </c>
      <c r="D16" s="11">
        <v>32</v>
      </c>
      <c r="E16" s="13">
        <v>7200</v>
      </c>
      <c r="F16" s="19">
        <f t="shared" si="0"/>
        <v>230400</v>
      </c>
    </row>
    <row r="17" spans="1:6" x14ac:dyDescent="0.25">
      <c r="A17" s="4" t="s">
        <v>82</v>
      </c>
      <c r="B17" s="9">
        <v>20130923</v>
      </c>
      <c r="C17" s="9">
        <v>20130924</v>
      </c>
      <c r="D17" s="9">
        <v>44</v>
      </c>
      <c r="E17" s="12">
        <v>5450</v>
      </c>
      <c r="F17" s="19">
        <f t="shared" si="0"/>
        <v>239800</v>
      </c>
    </row>
    <row r="18" spans="1:6" x14ac:dyDescent="0.25">
      <c r="A18" s="5" t="s">
        <v>20</v>
      </c>
      <c r="B18" s="10">
        <v>20073177</v>
      </c>
      <c r="C18" s="10">
        <v>20078895</v>
      </c>
      <c r="D18" s="10">
        <v>54</v>
      </c>
      <c r="E18" s="12">
        <v>3550</v>
      </c>
      <c r="F18" s="19">
        <f t="shared" si="0"/>
        <v>191700</v>
      </c>
    </row>
    <row r="19" spans="1:6" x14ac:dyDescent="0.25">
      <c r="A19" s="5" t="s">
        <v>21</v>
      </c>
      <c r="B19" s="10">
        <v>20073168</v>
      </c>
      <c r="C19" s="10">
        <v>20078886</v>
      </c>
      <c r="D19" s="10">
        <v>40</v>
      </c>
      <c r="E19" s="12">
        <v>5950</v>
      </c>
      <c r="F19" s="19">
        <f t="shared" si="0"/>
        <v>238000</v>
      </c>
    </row>
    <row r="20" spans="1:6" x14ac:dyDescent="0.25">
      <c r="A20" s="5" t="s">
        <v>22</v>
      </c>
      <c r="B20" s="10">
        <v>20078582</v>
      </c>
      <c r="C20" s="10">
        <v>20078878</v>
      </c>
      <c r="D20" s="10">
        <v>40</v>
      </c>
      <c r="E20" s="12">
        <v>4900</v>
      </c>
      <c r="F20" s="19">
        <f t="shared" si="0"/>
        <v>196000</v>
      </c>
    </row>
    <row r="21" spans="1:6" x14ac:dyDescent="0.25">
      <c r="A21" s="6" t="s">
        <v>63</v>
      </c>
      <c r="B21" s="6">
        <v>20119180</v>
      </c>
      <c r="C21" s="6">
        <v>20119182</v>
      </c>
      <c r="D21" s="11">
        <v>24</v>
      </c>
      <c r="E21" s="12">
        <v>8750</v>
      </c>
      <c r="F21" s="19">
        <f t="shared" si="0"/>
        <v>210000</v>
      </c>
    </row>
    <row r="22" spans="1:6" x14ac:dyDescent="0.25">
      <c r="A22" s="5" t="s">
        <v>23</v>
      </c>
      <c r="B22" s="10">
        <v>20078580</v>
      </c>
      <c r="C22" s="10">
        <v>20078877</v>
      </c>
      <c r="D22" s="10">
        <v>40</v>
      </c>
      <c r="E22" s="12">
        <v>6450</v>
      </c>
      <c r="F22" s="19">
        <f t="shared" si="0"/>
        <v>258000</v>
      </c>
    </row>
    <row r="23" spans="1:6" x14ac:dyDescent="0.25">
      <c r="A23" s="5" t="s">
        <v>24</v>
      </c>
      <c r="B23" s="10">
        <v>20078594</v>
      </c>
      <c r="C23" s="10">
        <v>20078884</v>
      </c>
      <c r="D23" s="10">
        <v>48</v>
      </c>
      <c r="E23" s="12">
        <v>5100</v>
      </c>
      <c r="F23" s="19">
        <f t="shared" si="0"/>
        <v>244800</v>
      </c>
    </row>
    <row r="24" spans="1:6" x14ac:dyDescent="0.25">
      <c r="A24" s="5" t="s">
        <v>25</v>
      </c>
      <c r="B24" s="10">
        <v>20088553</v>
      </c>
      <c r="C24" s="10">
        <v>20088555</v>
      </c>
      <c r="D24" s="10">
        <v>36</v>
      </c>
      <c r="E24" s="12">
        <v>5350</v>
      </c>
      <c r="F24" s="19">
        <f t="shared" si="0"/>
        <v>192600</v>
      </c>
    </row>
    <row r="25" spans="1:6" x14ac:dyDescent="0.25">
      <c r="A25" s="4" t="s">
        <v>67</v>
      </c>
      <c r="B25" s="9">
        <v>20121949</v>
      </c>
      <c r="C25" s="9">
        <v>20121305</v>
      </c>
      <c r="D25" s="9">
        <v>90</v>
      </c>
      <c r="E25" s="12">
        <v>2325</v>
      </c>
      <c r="F25" s="19">
        <f t="shared" si="0"/>
        <v>209250</v>
      </c>
    </row>
    <row r="26" spans="1:6" x14ac:dyDescent="0.25">
      <c r="A26" s="4" t="s">
        <v>86</v>
      </c>
      <c r="B26" s="9">
        <v>10102226</v>
      </c>
      <c r="C26" s="9"/>
      <c r="D26" s="9">
        <v>28</v>
      </c>
      <c r="E26" s="12">
        <v>9900</v>
      </c>
      <c r="F26" s="19">
        <f t="shared" si="0"/>
        <v>277200</v>
      </c>
    </row>
    <row r="27" spans="1:6" x14ac:dyDescent="0.25">
      <c r="A27" s="4" t="s">
        <v>78</v>
      </c>
      <c r="B27" s="9">
        <v>10102218</v>
      </c>
      <c r="C27" s="9"/>
      <c r="D27" s="9">
        <v>48</v>
      </c>
      <c r="E27" s="12">
        <v>6000</v>
      </c>
      <c r="F27" s="19">
        <f t="shared" si="0"/>
        <v>288000</v>
      </c>
    </row>
    <row r="28" spans="1:6" x14ac:dyDescent="0.25">
      <c r="A28" s="6" t="s">
        <v>69</v>
      </c>
      <c r="B28" s="6">
        <v>20125210</v>
      </c>
      <c r="C28" s="6"/>
      <c r="D28" s="11">
        <v>30</v>
      </c>
      <c r="E28" s="13">
        <v>8500</v>
      </c>
      <c r="F28" s="19">
        <f t="shared" si="0"/>
        <v>255000</v>
      </c>
    </row>
    <row r="29" spans="1:6" x14ac:dyDescent="0.25">
      <c r="A29" s="5" t="s">
        <v>26</v>
      </c>
      <c r="B29" s="10">
        <v>20090957</v>
      </c>
      <c r="C29" s="10">
        <v>20090959</v>
      </c>
      <c r="D29" s="10">
        <v>40</v>
      </c>
      <c r="E29" s="12">
        <v>5050</v>
      </c>
      <c r="F29" s="19">
        <f t="shared" si="0"/>
        <v>202000</v>
      </c>
    </row>
    <row r="30" spans="1:6" x14ac:dyDescent="0.25">
      <c r="A30" s="5" t="s">
        <v>27</v>
      </c>
      <c r="B30" s="10">
        <v>20084155</v>
      </c>
      <c r="C30" s="10">
        <v>20082422</v>
      </c>
      <c r="D30" s="10">
        <v>40</v>
      </c>
      <c r="E30" s="12">
        <v>4700</v>
      </c>
      <c r="F30" s="19">
        <f t="shared" si="0"/>
        <v>188000</v>
      </c>
    </row>
    <row r="31" spans="1:6" x14ac:dyDescent="0.25">
      <c r="A31" s="5" t="s">
        <v>28</v>
      </c>
      <c r="B31" s="10">
        <v>20084153</v>
      </c>
      <c r="C31" s="10">
        <v>20082421</v>
      </c>
      <c r="D31" s="10">
        <v>40</v>
      </c>
      <c r="E31" s="12">
        <v>4500</v>
      </c>
      <c r="F31" s="19">
        <f t="shared" si="0"/>
        <v>180000</v>
      </c>
    </row>
    <row r="32" spans="1:6" x14ac:dyDescent="0.25">
      <c r="A32" s="5" t="s">
        <v>29</v>
      </c>
      <c r="B32" s="10">
        <v>20094479</v>
      </c>
      <c r="C32" s="10">
        <v>20094481</v>
      </c>
      <c r="D32" s="10">
        <v>40</v>
      </c>
      <c r="E32" s="12">
        <v>4850</v>
      </c>
      <c r="F32" s="19">
        <f t="shared" si="0"/>
        <v>194000</v>
      </c>
    </row>
    <row r="33" spans="1:6" x14ac:dyDescent="0.25">
      <c r="A33" s="5" t="s">
        <v>30</v>
      </c>
      <c r="B33" s="10">
        <v>20084154</v>
      </c>
      <c r="C33" s="10">
        <v>20082423</v>
      </c>
      <c r="D33" s="10">
        <v>40</v>
      </c>
      <c r="E33" s="12">
        <v>4300</v>
      </c>
      <c r="F33" s="19">
        <f t="shared" si="0"/>
        <v>172000</v>
      </c>
    </row>
    <row r="34" spans="1:6" x14ac:dyDescent="0.25">
      <c r="A34" s="5" t="s">
        <v>91</v>
      </c>
      <c r="B34" s="10">
        <v>20133015</v>
      </c>
      <c r="C34" s="10">
        <v>20133018</v>
      </c>
      <c r="D34" s="10">
        <v>40</v>
      </c>
      <c r="E34" s="12"/>
      <c r="F34" s="19">
        <f t="shared" si="0"/>
        <v>0</v>
      </c>
    </row>
    <row r="35" spans="1:6" x14ac:dyDescent="0.25">
      <c r="A35" s="7" t="s">
        <v>31</v>
      </c>
      <c r="B35" s="9">
        <v>20104104</v>
      </c>
      <c r="C35" s="9">
        <v>20104106</v>
      </c>
      <c r="D35" s="11">
        <v>48</v>
      </c>
      <c r="E35" s="12">
        <v>4300</v>
      </c>
      <c r="F35" s="19">
        <f t="shared" si="0"/>
        <v>206400</v>
      </c>
    </row>
    <row r="36" spans="1:6" x14ac:dyDescent="0.25">
      <c r="A36" s="4" t="s">
        <v>80</v>
      </c>
      <c r="B36" s="9">
        <v>10102221</v>
      </c>
      <c r="C36" s="9">
        <v>20132002</v>
      </c>
      <c r="D36" s="9">
        <v>40</v>
      </c>
      <c r="E36" s="12">
        <v>1750</v>
      </c>
      <c r="F36" s="19">
        <f t="shared" si="0"/>
        <v>70000</v>
      </c>
    </row>
    <row r="37" spans="1:6" x14ac:dyDescent="0.25">
      <c r="A37" s="5" t="s">
        <v>32</v>
      </c>
      <c r="B37" s="10">
        <v>10102214</v>
      </c>
      <c r="C37" s="10">
        <v>20120570</v>
      </c>
      <c r="D37" s="10">
        <v>24</v>
      </c>
      <c r="E37" s="12">
        <v>4250</v>
      </c>
      <c r="F37" s="19">
        <f t="shared" si="0"/>
        <v>102000</v>
      </c>
    </row>
    <row r="38" spans="1:6" x14ac:dyDescent="0.25">
      <c r="A38" s="5" t="s">
        <v>33</v>
      </c>
      <c r="B38" s="10">
        <v>10102204</v>
      </c>
      <c r="C38" s="10">
        <v>20120571</v>
      </c>
      <c r="D38" s="10">
        <v>48</v>
      </c>
      <c r="E38" s="12">
        <v>3450</v>
      </c>
      <c r="F38" s="19">
        <f t="shared" si="0"/>
        <v>165600</v>
      </c>
    </row>
    <row r="39" spans="1:6" x14ac:dyDescent="0.25">
      <c r="A39" s="5" t="s">
        <v>34</v>
      </c>
      <c r="B39" s="10">
        <v>10102206</v>
      </c>
      <c r="C39" s="10">
        <v>20120572</v>
      </c>
      <c r="D39" s="10">
        <v>40</v>
      </c>
      <c r="E39" s="12">
        <v>2370</v>
      </c>
      <c r="F39" s="19">
        <f t="shared" si="0"/>
        <v>94800</v>
      </c>
    </row>
    <row r="40" spans="1:6" x14ac:dyDescent="0.25">
      <c r="A40" s="5" t="s">
        <v>35</v>
      </c>
      <c r="B40" s="10">
        <v>10102210</v>
      </c>
      <c r="C40" s="10">
        <v>20120574</v>
      </c>
      <c r="D40" s="10">
        <v>8</v>
      </c>
      <c r="E40" s="12">
        <v>22000</v>
      </c>
      <c r="F40" s="19">
        <f t="shared" si="0"/>
        <v>176000</v>
      </c>
    </row>
    <row r="41" spans="1:6" x14ac:dyDescent="0.25">
      <c r="A41" s="5" t="s">
        <v>36</v>
      </c>
      <c r="B41" s="10">
        <v>10102106</v>
      </c>
      <c r="C41" s="10">
        <v>20120569</v>
      </c>
      <c r="D41" s="10">
        <v>48</v>
      </c>
      <c r="E41" s="12">
        <v>3700</v>
      </c>
      <c r="F41" s="19">
        <f t="shared" si="0"/>
        <v>177600</v>
      </c>
    </row>
    <row r="42" spans="1:6" x14ac:dyDescent="0.25">
      <c r="A42" s="4" t="s">
        <v>71</v>
      </c>
      <c r="B42" s="9">
        <v>10102216</v>
      </c>
      <c r="C42" s="9"/>
      <c r="D42" s="11">
        <v>80</v>
      </c>
      <c r="E42" s="13">
        <v>2900</v>
      </c>
      <c r="F42" s="19">
        <f t="shared" si="0"/>
        <v>232000</v>
      </c>
    </row>
    <row r="43" spans="1:6" x14ac:dyDescent="0.25">
      <c r="A43" s="4" t="s">
        <v>79</v>
      </c>
      <c r="B43" s="9">
        <v>10102219</v>
      </c>
      <c r="C43" s="9"/>
      <c r="D43" s="9">
        <v>24</v>
      </c>
      <c r="E43" s="12">
        <v>9000</v>
      </c>
      <c r="F43" s="19">
        <f t="shared" si="0"/>
        <v>216000</v>
      </c>
    </row>
    <row r="44" spans="1:6" x14ac:dyDescent="0.25">
      <c r="A44" s="4" t="s">
        <v>56</v>
      </c>
      <c r="B44" s="9">
        <v>20106021</v>
      </c>
      <c r="C44" s="9">
        <v>20106022</v>
      </c>
      <c r="D44" s="11">
        <v>28</v>
      </c>
      <c r="E44" s="12">
        <v>8750</v>
      </c>
      <c r="F44" s="19">
        <f t="shared" si="0"/>
        <v>245000</v>
      </c>
    </row>
    <row r="45" spans="1:6" x14ac:dyDescent="0.25">
      <c r="A45" s="4" t="s">
        <v>84</v>
      </c>
      <c r="B45" s="9">
        <v>10102231</v>
      </c>
      <c r="C45" s="9"/>
      <c r="D45" s="9">
        <v>24</v>
      </c>
      <c r="E45" s="12">
        <v>6500</v>
      </c>
      <c r="F45" s="19">
        <f t="shared" si="0"/>
        <v>156000</v>
      </c>
    </row>
    <row r="46" spans="1:6" x14ac:dyDescent="0.25">
      <c r="A46" s="5" t="s">
        <v>37</v>
      </c>
      <c r="B46" s="10">
        <v>20073180</v>
      </c>
      <c r="C46" s="10">
        <v>20078900</v>
      </c>
      <c r="D46" s="10">
        <v>40</v>
      </c>
      <c r="E46" s="12">
        <v>4900</v>
      </c>
      <c r="F46" s="19">
        <f t="shared" si="0"/>
        <v>196000</v>
      </c>
    </row>
    <row r="47" spans="1:6" x14ac:dyDescent="0.25">
      <c r="A47" s="4" t="s">
        <v>83</v>
      </c>
      <c r="B47" s="9">
        <v>10102229</v>
      </c>
      <c r="C47" s="9"/>
      <c r="D47" s="9">
        <v>30</v>
      </c>
      <c r="E47" s="12">
        <v>4350</v>
      </c>
      <c r="F47" s="19">
        <f t="shared" si="0"/>
        <v>130500</v>
      </c>
    </row>
    <row r="48" spans="1:6" x14ac:dyDescent="0.25">
      <c r="A48" s="8" t="s">
        <v>38</v>
      </c>
      <c r="B48" s="10">
        <v>20084156</v>
      </c>
      <c r="C48" s="10">
        <v>20078898</v>
      </c>
      <c r="D48" s="10">
        <v>54</v>
      </c>
      <c r="E48" s="12">
        <v>2000</v>
      </c>
      <c r="F48" s="19">
        <f t="shared" si="0"/>
        <v>108000</v>
      </c>
    </row>
    <row r="49" spans="1:6" x14ac:dyDescent="0.25">
      <c r="A49" s="4" t="s">
        <v>85</v>
      </c>
      <c r="B49" s="9">
        <v>10102228</v>
      </c>
      <c r="C49" s="9"/>
      <c r="D49" s="9">
        <v>30</v>
      </c>
      <c r="E49" s="12">
        <v>4350</v>
      </c>
      <c r="F49" s="19">
        <f t="shared" si="0"/>
        <v>130500</v>
      </c>
    </row>
    <row r="50" spans="1:6" x14ac:dyDescent="0.25">
      <c r="A50" s="4" t="s">
        <v>92</v>
      </c>
      <c r="B50" s="9">
        <v>10102232</v>
      </c>
      <c r="C50" s="6"/>
      <c r="D50" s="12">
        <v>40</v>
      </c>
      <c r="E50" s="12">
        <v>9300</v>
      </c>
      <c r="F50" s="19">
        <f t="shared" si="0"/>
        <v>372000</v>
      </c>
    </row>
    <row r="51" spans="1:6" x14ac:dyDescent="0.25">
      <c r="A51" s="4" t="s">
        <v>93</v>
      </c>
      <c r="B51" s="9">
        <v>10102233</v>
      </c>
      <c r="C51" s="6">
        <v>10102233</v>
      </c>
      <c r="D51" s="12">
        <v>48</v>
      </c>
      <c r="E51" s="12">
        <v>8350</v>
      </c>
      <c r="F51" s="19">
        <f t="shared" si="0"/>
        <v>400800</v>
      </c>
    </row>
    <row r="52" spans="1:6" x14ac:dyDescent="0.25">
      <c r="A52" s="4" t="s">
        <v>94</v>
      </c>
      <c r="B52" s="9">
        <v>10102234</v>
      </c>
      <c r="C52" s="6">
        <v>10102234</v>
      </c>
      <c r="D52" s="12">
        <v>60</v>
      </c>
      <c r="E52" s="12">
        <v>9300</v>
      </c>
      <c r="F52" s="19">
        <f t="shared" si="0"/>
        <v>558000</v>
      </c>
    </row>
    <row r="53" spans="1:6" x14ac:dyDescent="0.25">
      <c r="A53" s="4" t="s">
        <v>95</v>
      </c>
      <c r="B53" s="9">
        <v>10102218</v>
      </c>
      <c r="C53" s="6"/>
      <c r="D53" s="12">
        <v>48</v>
      </c>
      <c r="E53" s="12">
        <v>6000</v>
      </c>
      <c r="F53" s="19">
        <f t="shared" si="0"/>
        <v>288000</v>
      </c>
    </row>
    <row r="54" spans="1:6" x14ac:dyDescent="0.25">
      <c r="A54" s="6" t="s">
        <v>99</v>
      </c>
      <c r="B54" s="6">
        <v>20134729</v>
      </c>
      <c r="C54" s="6">
        <v>20134725</v>
      </c>
      <c r="D54" s="9">
        <v>28</v>
      </c>
      <c r="E54" s="12">
        <v>9500</v>
      </c>
      <c r="F54" s="20">
        <f>D54*E54</f>
        <v>266000</v>
      </c>
    </row>
    <row r="55" spans="1:6" x14ac:dyDescent="0.25">
      <c r="A55" s="6" t="s">
        <v>100</v>
      </c>
      <c r="B55" s="6">
        <v>20134730</v>
      </c>
      <c r="C55" s="6">
        <v>20134726</v>
      </c>
      <c r="D55" s="9">
        <v>28</v>
      </c>
      <c r="E55" s="12">
        <v>9500</v>
      </c>
      <c r="F55" s="20">
        <f>D55*E55</f>
        <v>266000</v>
      </c>
    </row>
    <row r="56" spans="1:6" x14ac:dyDescent="0.25">
      <c r="A56" s="6" t="s">
        <v>110</v>
      </c>
      <c r="B56" s="6">
        <v>20135805</v>
      </c>
      <c r="C56" s="6">
        <v>20135807</v>
      </c>
      <c r="D56" s="9">
        <v>40</v>
      </c>
      <c r="E56" s="12">
        <v>7950</v>
      </c>
      <c r="F56" s="20">
        <f t="shared" ref="F56:F58" si="1">D56*E56</f>
        <v>318000</v>
      </c>
    </row>
    <row r="57" spans="1:6" x14ac:dyDescent="0.25">
      <c r="A57" s="6" t="s">
        <v>111</v>
      </c>
      <c r="B57" s="6">
        <v>20135801</v>
      </c>
      <c r="C57" s="6">
        <v>20135803</v>
      </c>
      <c r="D57" s="9">
        <v>40</v>
      </c>
      <c r="E57" s="12">
        <v>6000</v>
      </c>
      <c r="F57" s="20">
        <f t="shared" si="1"/>
        <v>240000</v>
      </c>
    </row>
    <row r="58" spans="1:6" x14ac:dyDescent="0.25">
      <c r="A58" s="6" t="s">
        <v>112</v>
      </c>
      <c r="B58" s="6">
        <v>20135983</v>
      </c>
      <c r="C58" s="6"/>
      <c r="D58" s="9">
        <v>40</v>
      </c>
      <c r="E58" s="12">
        <v>5100</v>
      </c>
      <c r="F58" s="20">
        <f t="shared" si="1"/>
        <v>204000</v>
      </c>
    </row>
    <row r="59" spans="1:6" x14ac:dyDescent="0.25">
      <c r="D59" s="16"/>
      <c r="E59" s="14"/>
    </row>
    <row r="60" spans="1:6" x14ac:dyDescent="0.25">
      <c r="D60" s="16"/>
      <c r="E60" s="15"/>
    </row>
    <row r="61" spans="1:6" x14ac:dyDescent="0.25">
      <c r="D61" s="16"/>
      <c r="E61" s="14"/>
    </row>
    <row r="62" spans="1:6" x14ac:dyDescent="0.25">
      <c r="D62" s="16"/>
      <c r="E62" s="14"/>
    </row>
    <row r="63" spans="1:6" x14ac:dyDescent="0.25">
      <c r="D63" s="16"/>
      <c r="E63" s="14"/>
    </row>
    <row r="64" spans="1:6" x14ac:dyDescent="0.25">
      <c r="D64" s="16"/>
      <c r="E64" s="14"/>
    </row>
    <row r="65" spans="4:5" x14ac:dyDescent="0.25">
      <c r="D65" s="16"/>
      <c r="E65" s="14"/>
    </row>
    <row r="66" spans="4:5" x14ac:dyDescent="0.25">
      <c r="D66" s="16"/>
      <c r="E66" s="14"/>
    </row>
    <row r="67" spans="4:5" x14ac:dyDescent="0.25">
      <c r="D67" s="16"/>
      <c r="E67" s="14"/>
    </row>
  </sheetData>
  <sortState ref="A2:E26">
    <sortCondition ref="A12"/>
  </sortState>
  <conditionalFormatting sqref="A50:A53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"/>
  <sheetViews>
    <sheetView workbookViewId="0">
      <selection activeCell="B3" sqref="B3"/>
    </sheetView>
  </sheetViews>
  <sheetFormatPr defaultRowHeight="15" x14ac:dyDescent="0.25"/>
  <cols>
    <col min="1" max="1" width="22.5703125" bestFit="1" customWidth="1"/>
    <col min="2" max="3" width="5.28515625" bestFit="1" customWidth="1"/>
  </cols>
  <sheetData>
    <row r="1" spans="1:3" x14ac:dyDescent="0.25">
      <c r="A1" t="s">
        <v>40</v>
      </c>
      <c r="B1" t="s">
        <v>39</v>
      </c>
      <c r="C1" t="s">
        <v>39</v>
      </c>
    </row>
    <row r="2" spans="1:3" x14ac:dyDescent="0.25">
      <c r="A2" t="s">
        <v>41</v>
      </c>
      <c r="B2" t="s">
        <v>17</v>
      </c>
      <c r="C2" t="s">
        <v>17</v>
      </c>
    </row>
    <row r="3" spans="1:3" x14ac:dyDescent="0.25">
      <c r="A3" t="s">
        <v>42</v>
      </c>
      <c r="B3" t="s">
        <v>68</v>
      </c>
      <c r="C3" t="s">
        <v>68</v>
      </c>
    </row>
    <row r="4" spans="1:3" x14ac:dyDescent="0.25">
      <c r="A4" t="s">
        <v>44</v>
      </c>
      <c r="B4" t="s">
        <v>43</v>
      </c>
      <c r="C4" t="s">
        <v>43</v>
      </c>
    </row>
    <row r="5" spans="1:3" x14ac:dyDescent="0.25">
      <c r="A5" t="s">
        <v>46</v>
      </c>
      <c r="B5" t="s">
        <v>45</v>
      </c>
      <c r="C5" t="s">
        <v>45</v>
      </c>
    </row>
    <row r="6" spans="1:3" x14ac:dyDescent="0.25">
      <c r="A6" t="s">
        <v>48</v>
      </c>
      <c r="B6" t="s">
        <v>47</v>
      </c>
      <c r="C6" t="s">
        <v>47</v>
      </c>
    </row>
    <row r="7" spans="1:3" x14ac:dyDescent="0.25">
      <c r="A7" t="s">
        <v>50</v>
      </c>
      <c r="B7" t="s">
        <v>49</v>
      </c>
      <c r="C7" t="s">
        <v>49</v>
      </c>
    </row>
    <row r="8" spans="1:3" x14ac:dyDescent="0.25">
      <c r="A8" t="s">
        <v>51</v>
      </c>
      <c r="B8" t="s">
        <v>52</v>
      </c>
      <c r="C8" t="s">
        <v>52</v>
      </c>
    </row>
    <row r="9" spans="1:3" x14ac:dyDescent="0.25">
      <c r="A9" t="s">
        <v>53</v>
      </c>
      <c r="B9" t="s">
        <v>54</v>
      </c>
      <c r="C9" t="s">
        <v>54</v>
      </c>
    </row>
    <row r="10" spans="1:3" x14ac:dyDescent="0.25">
      <c r="A10" t="s">
        <v>57</v>
      </c>
      <c r="B10" t="s">
        <v>58</v>
      </c>
      <c r="C10" t="s">
        <v>58</v>
      </c>
    </row>
    <row r="11" spans="1:3" x14ac:dyDescent="0.25">
      <c r="A11" t="s">
        <v>59</v>
      </c>
      <c r="B11" t="s">
        <v>60</v>
      </c>
      <c r="C11" t="s">
        <v>60</v>
      </c>
    </row>
    <row r="12" spans="1:3" x14ac:dyDescent="0.25">
      <c r="A12" t="s">
        <v>61</v>
      </c>
      <c r="B12" t="s">
        <v>62</v>
      </c>
      <c r="C1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EDB5A-C02A-4B0D-B43B-F9309311C24A}">
  <dimension ref="A1:F35"/>
  <sheetViews>
    <sheetView workbookViewId="0">
      <selection activeCell="G24" sqref="G24"/>
    </sheetView>
  </sheetViews>
  <sheetFormatPr defaultColWidth="16.42578125" defaultRowHeight="15" x14ac:dyDescent="0.25"/>
  <cols>
    <col min="1" max="1" width="3.85546875" customWidth="1"/>
    <col min="2" max="2" width="12.5703125" bestFit="1" customWidth="1"/>
    <col min="3" max="3" width="26.85546875" customWidth="1"/>
    <col min="4" max="4" width="11.28515625" bestFit="1" customWidth="1"/>
    <col min="5" max="5" width="11.140625" customWidth="1"/>
    <col min="6" max="6" width="10" bestFit="1" customWidth="1"/>
  </cols>
  <sheetData>
    <row r="1" spans="1:6" ht="15.75" thickBot="1" x14ac:dyDescent="0.3">
      <c r="A1" s="33" t="s">
        <v>109</v>
      </c>
      <c r="B1" s="33"/>
      <c r="C1" s="33"/>
      <c r="D1" s="33"/>
      <c r="E1" s="33"/>
      <c r="F1" s="33"/>
    </row>
    <row r="2" spans="1:6" ht="16.5" thickBot="1" x14ac:dyDescent="0.3">
      <c r="A2" s="21" t="s">
        <v>101</v>
      </c>
      <c r="B2" s="22" t="s">
        <v>102</v>
      </c>
      <c r="C2" s="22" t="s">
        <v>103</v>
      </c>
      <c r="D2" s="22" t="s">
        <v>104</v>
      </c>
      <c r="E2" s="22" t="s">
        <v>105</v>
      </c>
      <c r="F2" s="22" t="s">
        <v>106</v>
      </c>
    </row>
    <row r="3" spans="1:6" ht="16.5" thickBot="1" x14ac:dyDescent="0.3">
      <c r="A3" s="23">
        <v>1</v>
      </c>
      <c r="B3" s="24">
        <v>20119954</v>
      </c>
      <c r="C3" s="25" t="s">
        <v>64</v>
      </c>
      <c r="D3" s="26">
        <v>40</v>
      </c>
      <c r="E3" s="27">
        <v>5100</v>
      </c>
      <c r="F3" s="28">
        <f>E3*D3</f>
        <v>204000</v>
      </c>
    </row>
    <row r="4" spans="1:6" ht="16.5" thickBot="1" x14ac:dyDescent="0.3">
      <c r="A4" s="23">
        <v>2</v>
      </c>
      <c r="B4" s="24">
        <v>20078877</v>
      </c>
      <c r="C4" s="25" t="s">
        <v>23</v>
      </c>
      <c r="D4" s="26">
        <v>40</v>
      </c>
      <c r="E4" s="27">
        <v>6450</v>
      </c>
      <c r="F4" s="28">
        <f t="shared" ref="F4:F13" si="0">E4*D4</f>
        <v>258000</v>
      </c>
    </row>
    <row r="5" spans="1:6" ht="16.5" thickBot="1" x14ac:dyDescent="0.3">
      <c r="A5" s="23">
        <v>3</v>
      </c>
      <c r="B5" s="24">
        <v>10102233</v>
      </c>
      <c r="C5" s="25" t="s">
        <v>93</v>
      </c>
      <c r="D5" s="26">
        <v>48</v>
      </c>
      <c r="E5" s="27">
        <v>8350</v>
      </c>
      <c r="F5" s="28">
        <f t="shared" si="0"/>
        <v>400800</v>
      </c>
    </row>
    <row r="6" spans="1:6" ht="16.5" thickBot="1" x14ac:dyDescent="0.3">
      <c r="A6" s="23">
        <v>4</v>
      </c>
      <c r="B6" s="24">
        <v>10102234</v>
      </c>
      <c r="C6" s="25" t="s">
        <v>94</v>
      </c>
      <c r="D6" s="26">
        <v>60</v>
      </c>
      <c r="E6" s="27">
        <v>9300</v>
      </c>
      <c r="F6" s="28">
        <f t="shared" si="0"/>
        <v>558000</v>
      </c>
    </row>
    <row r="7" spans="1:6" ht="16.5" hidden="1" thickBot="1" x14ac:dyDescent="0.3">
      <c r="A7" s="23">
        <v>5</v>
      </c>
      <c r="B7" s="24"/>
      <c r="C7" s="25"/>
      <c r="D7" s="26"/>
      <c r="E7" s="27" t="e">
        <f>VLOOKUP(C7:C17,[1]RUMUS!$B$2:$E$60,4,0)</f>
        <v>#N/A</v>
      </c>
      <c r="F7" s="28" t="e">
        <f t="shared" si="0"/>
        <v>#N/A</v>
      </c>
    </row>
    <row r="8" spans="1:6" ht="16.5" hidden="1" thickBot="1" x14ac:dyDescent="0.3">
      <c r="A8" s="23">
        <v>6</v>
      </c>
      <c r="B8" s="24"/>
      <c r="C8" s="25"/>
      <c r="D8" s="26"/>
      <c r="E8" s="27" t="e">
        <f>VLOOKUP(C8:C18,[1]RUMUS!$B$2:$E$60,4,0)</f>
        <v>#N/A</v>
      </c>
      <c r="F8" s="28" t="e">
        <f t="shared" si="0"/>
        <v>#N/A</v>
      </c>
    </row>
    <row r="9" spans="1:6" ht="16.5" hidden="1" thickBot="1" x14ac:dyDescent="0.3">
      <c r="A9" s="23">
        <v>7</v>
      </c>
      <c r="B9" s="24"/>
      <c r="C9" s="25"/>
      <c r="D9" s="26"/>
      <c r="E9" s="27" t="e">
        <f>VLOOKUP(C9:C19,[1]RUMUS!$B$2:$E$60,4,0)</f>
        <v>#N/A</v>
      </c>
      <c r="F9" s="28" t="e">
        <f t="shared" si="0"/>
        <v>#N/A</v>
      </c>
    </row>
    <row r="10" spans="1:6" ht="16.5" hidden="1" thickBot="1" x14ac:dyDescent="0.3">
      <c r="A10" s="23">
        <v>8</v>
      </c>
      <c r="B10" s="24"/>
      <c r="C10" s="25"/>
      <c r="D10" s="26"/>
      <c r="E10" s="27" t="e">
        <f>VLOOKUP(C10:C20,[1]RUMUS!$B$2:$E$60,4,0)</f>
        <v>#N/A</v>
      </c>
      <c r="F10" s="28" t="e">
        <f t="shared" si="0"/>
        <v>#N/A</v>
      </c>
    </row>
    <row r="11" spans="1:6" ht="16.5" hidden="1" thickBot="1" x14ac:dyDescent="0.3">
      <c r="A11" s="23">
        <v>9</v>
      </c>
      <c r="B11" s="24"/>
      <c r="C11" s="25"/>
      <c r="D11" s="26"/>
      <c r="E11" s="27" t="e">
        <f>VLOOKUP(C11:C21,[1]RUMUS!$B$2:$E$60,4,0)</f>
        <v>#N/A</v>
      </c>
      <c r="F11" s="28" t="e">
        <f t="shared" si="0"/>
        <v>#N/A</v>
      </c>
    </row>
    <row r="12" spans="1:6" ht="16.5" hidden="1" thickBot="1" x14ac:dyDescent="0.3">
      <c r="A12" s="23">
        <v>10</v>
      </c>
      <c r="B12" s="24"/>
      <c r="C12" s="25"/>
      <c r="D12" s="26"/>
      <c r="E12" s="27" t="e">
        <f>VLOOKUP(C12:C22,[1]RUMUS!$B$2:$E$60,4,0)</f>
        <v>#N/A</v>
      </c>
      <c r="F12" s="28" t="e">
        <f t="shared" si="0"/>
        <v>#N/A</v>
      </c>
    </row>
    <row r="13" spans="1:6" ht="16.5" hidden="1" thickBot="1" x14ac:dyDescent="0.3">
      <c r="A13" s="23">
        <v>11</v>
      </c>
      <c r="B13" s="24"/>
      <c r="C13" s="25"/>
      <c r="D13" s="26"/>
      <c r="E13" s="27" t="e">
        <f>VLOOKUP(C13:C23,[1]RUMUS!$B$2:$E$60,4,0)</f>
        <v>#N/A</v>
      </c>
      <c r="F13" s="28" t="e">
        <f t="shared" si="0"/>
        <v>#N/A</v>
      </c>
    </row>
    <row r="14" spans="1:6" ht="17.25" thickBot="1" x14ac:dyDescent="0.3">
      <c r="A14" s="34" t="s">
        <v>106</v>
      </c>
      <c r="B14" s="35"/>
      <c r="C14" s="35"/>
      <c r="D14" s="35"/>
      <c r="E14" s="35"/>
      <c r="F14" s="29">
        <f>SUM(F3:F6)</f>
        <v>1420800</v>
      </c>
    </row>
    <row r="15" spans="1:6" ht="17.25" thickBot="1" x14ac:dyDescent="0.3">
      <c r="A15" s="34" t="s">
        <v>108</v>
      </c>
      <c r="B15" s="35"/>
      <c r="C15" s="35"/>
      <c r="D15" s="35"/>
      <c r="E15" s="35"/>
      <c r="F15" s="31">
        <f>F14*11%</f>
        <v>156288</v>
      </c>
    </row>
    <row r="16" spans="1:6" ht="17.25" thickBot="1" x14ac:dyDescent="0.35">
      <c r="A16" s="34" t="s">
        <v>107</v>
      </c>
      <c r="B16" s="35"/>
      <c r="C16" s="35"/>
      <c r="D16" s="35"/>
      <c r="E16" s="35"/>
      <c r="F16" s="30">
        <f>SUM(F14:F15)</f>
        <v>1577088</v>
      </c>
    </row>
    <row r="20" spans="1:6" ht="15.75" thickBot="1" x14ac:dyDescent="0.3">
      <c r="A20" s="33" t="s">
        <v>109</v>
      </c>
      <c r="B20" s="33"/>
      <c r="C20" s="33"/>
      <c r="D20" s="33"/>
      <c r="E20" s="33"/>
      <c r="F20" s="33"/>
    </row>
    <row r="21" spans="1:6" ht="16.5" thickBot="1" x14ac:dyDescent="0.3">
      <c r="A21" s="21" t="s">
        <v>101</v>
      </c>
      <c r="B21" s="22" t="s">
        <v>102</v>
      </c>
      <c r="C21" s="22" t="s">
        <v>103</v>
      </c>
      <c r="D21" s="22" t="s">
        <v>104</v>
      </c>
      <c r="E21" s="22" t="s">
        <v>105</v>
      </c>
      <c r="F21" s="22" t="s">
        <v>106</v>
      </c>
    </row>
    <row r="22" spans="1:6" ht="16.5" thickBot="1" x14ac:dyDescent="0.3">
      <c r="A22" s="23">
        <v>1</v>
      </c>
      <c r="B22" s="24">
        <v>20119954</v>
      </c>
      <c r="C22" s="25" t="s">
        <v>64</v>
      </c>
      <c r="D22" s="26">
        <v>40</v>
      </c>
      <c r="E22" s="27">
        <v>5100</v>
      </c>
      <c r="F22" s="28">
        <f>E22*D22</f>
        <v>204000</v>
      </c>
    </row>
    <row r="23" spans="1:6" ht="16.5" thickBot="1" x14ac:dyDescent="0.3">
      <c r="A23" s="23">
        <v>2</v>
      </c>
      <c r="B23" s="24">
        <v>20078877</v>
      </c>
      <c r="C23" s="25" t="s">
        <v>23</v>
      </c>
      <c r="D23" s="26">
        <v>40</v>
      </c>
      <c r="E23" s="27">
        <v>6450</v>
      </c>
      <c r="F23" s="28">
        <f t="shared" ref="F23:F32" si="1">E23*D23</f>
        <v>258000</v>
      </c>
    </row>
    <row r="24" spans="1:6" ht="16.5" thickBot="1" x14ac:dyDescent="0.3">
      <c r="A24" s="23">
        <v>3</v>
      </c>
      <c r="B24" s="24">
        <v>10102233</v>
      </c>
      <c r="C24" s="25" t="s">
        <v>93</v>
      </c>
      <c r="D24" s="26">
        <v>48</v>
      </c>
      <c r="E24" s="27">
        <v>8350</v>
      </c>
      <c r="F24" s="28">
        <f t="shared" si="1"/>
        <v>400800</v>
      </c>
    </row>
    <row r="25" spans="1:6" ht="16.5" thickBot="1" x14ac:dyDescent="0.3">
      <c r="A25" s="23">
        <v>4</v>
      </c>
      <c r="B25" s="24">
        <v>10102234</v>
      </c>
      <c r="C25" s="25" t="s">
        <v>94</v>
      </c>
      <c r="D25" s="26">
        <v>60</v>
      </c>
      <c r="E25" s="27">
        <v>9300</v>
      </c>
      <c r="F25" s="28">
        <f t="shared" si="1"/>
        <v>558000</v>
      </c>
    </row>
    <row r="26" spans="1:6" ht="16.5" thickBot="1" x14ac:dyDescent="0.3">
      <c r="A26" s="23">
        <v>5</v>
      </c>
      <c r="B26" s="24"/>
      <c r="C26" s="25"/>
      <c r="D26" s="26"/>
      <c r="E26" s="27" t="e">
        <f>VLOOKUP(C26:C36,[1]RUMUS!$B$2:$E$60,4,0)</f>
        <v>#N/A</v>
      </c>
      <c r="F26" s="28" t="e">
        <f t="shared" si="1"/>
        <v>#N/A</v>
      </c>
    </row>
    <row r="27" spans="1:6" ht="16.5" thickBot="1" x14ac:dyDescent="0.3">
      <c r="A27" s="23">
        <v>6</v>
      </c>
      <c r="B27" s="24"/>
      <c r="C27" s="25"/>
      <c r="D27" s="26"/>
      <c r="E27" s="27" t="e">
        <f>VLOOKUP(C27:C37,[1]RUMUS!$B$2:$E$60,4,0)</f>
        <v>#N/A</v>
      </c>
      <c r="F27" s="28" t="e">
        <f t="shared" si="1"/>
        <v>#N/A</v>
      </c>
    </row>
    <row r="28" spans="1:6" ht="16.5" thickBot="1" x14ac:dyDescent="0.3">
      <c r="A28" s="23">
        <v>7</v>
      </c>
      <c r="B28" s="24"/>
      <c r="C28" s="25"/>
      <c r="D28" s="26"/>
      <c r="E28" s="27" t="e">
        <f>VLOOKUP(C28:C38,[1]RUMUS!$B$2:$E$60,4,0)</f>
        <v>#N/A</v>
      </c>
      <c r="F28" s="28" t="e">
        <f t="shared" si="1"/>
        <v>#N/A</v>
      </c>
    </row>
    <row r="29" spans="1:6" ht="16.5" thickBot="1" x14ac:dyDescent="0.3">
      <c r="A29" s="23">
        <v>8</v>
      </c>
      <c r="B29" s="24"/>
      <c r="C29" s="25"/>
      <c r="D29" s="26"/>
      <c r="E29" s="27" t="e">
        <f>VLOOKUP(C29:C39,[1]RUMUS!$B$2:$E$60,4,0)</f>
        <v>#N/A</v>
      </c>
      <c r="F29" s="28" t="e">
        <f t="shared" si="1"/>
        <v>#N/A</v>
      </c>
    </row>
    <row r="30" spans="1:6" ht="16.5" thickBot="1" x14ac:dyDescent="0.3">
      <c r="A30" s="23">
        <v>9</v>
      </c>
      <c r="B30" s="24"/>
      <c r="C30" s="25"/>
      <c r="D30" s="26"/>
      <c r="E30" s="27" t="e">
        <f>VLOOKUP(C30:C40,[1]RUMUS!$B$2:$E$60,4,0)</f>
        <v>#N/A</v>
      </c>
      <c r="F30" s="28" t="e">
        <f t="shared" si="1"/>
        <v>#N/A</v>
      </c>
    </row>
    <row r="31" spans="1:6" ht="16.5" thickBot="1" x14ac:dyDescent="0.3">
      <c r="A31" s="23">
        <v>10</v>
      </c>
      <c r="B31" s="24"/>
      <c r="C31" s="25"/>
      <c r="D31" s="26"/>
      <c r="E31" s="27" t="e">
        <f>VLOOKUP(C31:C41,[1]RUMUS!$B$2:$E$60,4,0)</f>
        <v>#N/A</v>
      </c>
      <c r="F31" s="28" t="e">
        <f t="shared" si="1"/>
        <v>#N/A</v>
      </c>
    </row>
    <row r="32" spans="1:6" ht="16.5" thickBot="1" x14ac:dyDescent="0.3">
      <c r="A32" s="23">
        <v>11</v>
      </c>
      <c r="B32" s="24"/>
      <c r="C32" s="25"/>
      <c r="D32" s="26"/>
      <c r="E32" s="27" t="e">
        <f>VLOOKUP(C32:C42,[1]RUMUS!$B$2:$E$60,4,0)</f>
        <v>#N/A</v>
      </c>
      <c r="F32" s="28" t="e">
        <f t="shared" si="1"/>
        <v>#N/A</v>
      </c>
    </row>
    <row r="33" spans="1:6" ht="17.25" thickBot="1" x14ac:dyDescent="0.3">
      <c r="A33" s="34" t="s">
        <v>106</v>
      </c>
      <c r="B33" s="35"/>
      <c r="C33" s="35"/>
      <c r="D33" s="35"/>
      <c r="E33" s="35"/>
      <c r="F33" s="29">
        <f>SUM(F22:F25)</f>
        <v>1420800</v>
      </c>
    </row>
    <row r="34" spans="1:6" ht="17.25" thickBot="1" x14ac:dyDescent="0.3">
      <c r="A34" s="34" t="s">
        <v>108</v>
      </c>
      <c r="B34" s="35"/>
      <c r="C34" s="35"/>
      <c r="D34" s="35"/>
      <c r="E34" s="35"/>
      <c r="F34" s="31">
        <f>F33*11%</f>
        <v>156288</v>
      </c>
    </row>
    <row r="35" spans="1:6" ht="17.25" thickBot="1" x14ac:dyDescent="0.35">
      <c r="A35" s="34" t="s">
        <v>107</v>
      </c>
      <c r="B35" s="35"/>
      <c r="C35" s="35"/>
      <c r="D35" s="35"/>
      <c r="E35" s="35"/>
      <c r="F35" s="30">
        <f>SUM(F33:F34)</f>
        <v>1577088</v>
      </c>
    </row>
  </sheetData>
  <mergeCells count="8">
    <mergeCell ref="A1:F1"/>
    <mergeCell ref="A20:F20"/>
    <mergeCell ref="A33:E33"/>
    <mergeCell ref="A34:E34"/>
    <mergeCell ref="A35:E35"/>
    <mergeCell ref="A14:E14"/>
    <mergeCell ref="A15:E15"/>
    <mergeCell ref="A16:E1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ORDER-DC_20241004172900</vt:lpstr>
      <vt:lpstr>Master</vt:lpstr>
      <vt:lpstr>Sheet2</vt:lpstr>
      <vt:lpstr>HITUNGAN BPB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PC-USB01-SEC</cp:lastModifiedBy>
  <dcterms:created xsi:type="dcterms:W3CDTF">2020-08-04T04:43:41Z</dcterms:created>
  <dcterms:modified xsi:type="dcterms:W3CDTF">2025-03-10T01:32:57Z</dcterms:modified>
</cp:coreProperties>
</file>